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ЦяКнига"/>
  <mc:AlternateContent xmlns:mc="http://schemas.openxmlformats.org/markup-compatibility/2006">
    <mc:Choice Requires="x15">
      <x15ac:absPath xmlns:x15ac="http://schemas.microsoft.com/office/spreadsheetml/2010/11/ac" url="\\nas2\it\07a-wwwispf.gov.ua\РозмiщенняIнфоНаCайтi\2025\250227-Гуленко_шаблон\"/>
    </mc:Choice>
  </mc:AlternateContent>
  <xr:revisionPtr revIDLastSave="0" documentId="8_{657814AC-95D4-483F-BE7A-91599E6DE68A}" xr6:coauthVersionLast="47" xr6:coauthVersionMax="47" xr10:uidLastSave="{00000000-0000-0000-0000-000000000000}"/>
  <bookViews>
    <workbookView xWindow="-120" yWindow="-120" windowWidth="29040" windowHeight="15840" xr2:uid="{00000000-000D-0000-FFFF-FFFF00000000}"/>
  </bookViews>
  <sheets>
    <sheet name="Акт реалізованих заходів" sheetId="2" r:id="rId1"/>
    <sheet name="Індив. робота" sheetId="6" r:id="rId2"/>
    <sheet name="Групова робота" sheetId="7" r:id="rId3"/>
    <sheet name="Звіт" sheetId="3" r:id="rId4"/>
    <sheet name="Акт надання послуги" sheetId="5" r:id="rId5"/>
  </sheets>
  <definedNames>
    <definedName name="_xlnm.Print_Area" localSheetId="4">'Акт надання послуги'!$A$1:$I$37</definedName>
    <definedName name="_xlnm.Print_Area" localSheetId="0">'Акт реалізованих заходів'!$A$1:$G$289</definedName>
    <definedName name="_xlnm.Print_Area" localSheetId="2">'Групова робота'!$A$1:$O$33</definedName>
    <definedName name="_xlnm.Print_Area" localSheetId="3">Звіт!$A$1:$E$20</definedName>
    <definedName name="_xlnm.Print_Area" localSheetId="1">'Індив. робота'!$A$1:$T$25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7" l="1"/>
  <c r="K26" i="7"/>
  <c r="K24" i="7"/>
  <c r="K14" i="7"/>
  <c r="K15" i="7"/>
  <c r="K16" i="7"/>
  <c r="K17" i="7"/>
  <c r="K18" i="7"/>
  <c r="K19" i="7"/>
  <c r="K20" i="7"/>
  <c r="K21" i="7"/>
  <c r="K22" i="7"/>
  <c r="K13" i="7"/>
  <c r="K10" i="7"/>
  <c r="K11" i="7"/>
  <c r="K9" i="7"/>
  <c r="D5" i="3" l="1"/>
  <c r="E5" i="3"/>
  <c r="I2" i="7" s="1"/>
  <c r="N2" i="6" l="1"/>
  <c r="B14" i="3" l="1"/>
  <c r="M12" i="3" s="1"/>
  <c r="B13" i="3"/>
  <c r="N11" i="3" s="1"/>
  <c r="V10" i="3"/>
  <c r="W10" i="3"/>
  <c r="D12" i="3" s="1"/>
  <c r="M10" i="3"/>
  <c r="N10" i="3"/>
  <c r="O10" i="3"/>
  <c r="P10" i="3"/>
  <c r="Q10" i="3"/>
  <c r="R10" i="3"/>
  <c r="S10" i="3"/>
  <c r="T10" i="3"/>
  <c r="U10" i="3"/>
  <c r="L10" i="3"/>
  <c r="T12" i="3" l="1"/>
  <c r="S12" i="3"/>
  <c r="T11" i="3"/>
  <c r="Q11" i="3"/>
  <c r="L12" i="3"/>
  <c r="P12" i="3"/>
  <c r="L11" i="3"/>
  <c r="W12" i="3"/>
  <c r="O12" i="3"/>
  <c r="P11" i="3"/>
  <c r="U11" i="3"/>
  <c r="M11" i="3"/>
  <c r="V12" i="3"/>
  <c r="R12" i="3"/>
  <c r="N12" i="3"/>
  <c r="U12" i="3"/>
  <c r="Q12" i="3"/>
  <c r="W11" i="3"/>
  <c r="S11" i="3"/>
  <c r="D13" i="3" s="1"/>
  <c r="O11" i="3"/>
  <c r="V11" i="3"/>
  <c r="R11" i="3"/>
  <c r="D14" i="3" l="1"/>
  <c r="H234" i="2" s="1"/>
  <c r="H95" i="2"/>
  <c r="H119" i="2"/>
  <c r="H143" i="2"/>
  <c r="H71" i="2"/>
  <c r="H46" i="2"/>
  <c r="H189" i="2" l="1"/>
  <c r="H279" i="2"/>
  <c r="D19" i="5"/>
  <c r="C17" i="5"/>
  <c r="A11" i="5"/>
  <c r="C13" i="5"/>
  <c r="D15" i="5"/>
  <c r="G278" i="2" l="1"/>
  <c r="E278" i="2"/>
  <c r="F278" i="2" s="1"/>
  <c r="G277" i="2"/>
  <c r="E277" i="2"/>
  <c r="G276" i="2"/>
  <c r="E276" i="2"/>
  <c r="F276" i="2" s="1"/>
  <c r="G275" i="2"/>
  <c r="E275" i="2"/>
  <c r="F275" i="2" s="1"/>
  <c r="G274" i="2"/>
  <c r="E274" i="2"/>
  <c r="G273" i="2"/>
  <c r="E273" i="2"/>
  <c r="F273" i="2" s="1"/>
  <c r="G272" i="2"/>
  <c r="E272" i="2"/>
  <c r="G271" i="2"/>
  <c r="E271" i="2"/>
  <c r="F271" i="2" s="1"/>
  <c r="G270" i="2"/>
  <c r="E270" i="2"/>
  <c r="F270" i="2" s="1"/>
  <c r="G268" i="2"/>
  <c r="E268" i="2"/>
  <c r="F268" i="2" s="1"/>
  <c r="G267" i="2"/>
  <c r="E267" i="2"/>
  <c r="F267" i="2" s="1"/>
  <c r="G265" i="2"/>
  <c r="E265" i="2"/>
  <c r="G264" i="2"/>
  <c r="E264" i="2"/>
  <c r="F264" i="2" s="1"/>
  <c r="G263" i="2"/>
  <c r="E263" i="2"/>
  <c r="G261" i="2"/>
  <c r="E261" i="2"/>
  <c r="F261" i="2" s="1"/>
  <c r="G260" i="2"/>
  <c r="E260" i="2"/>
  <c r="G258" i="2"/>
  <c r="E258" i="2"/>
  <c r="G257" i="2"/>
  <c r="E257" i="2"/>
  <c r="G256" i="2"/>
  <c r="E256" i="2"/>
  <c r="F256" i="2" s="1"/>
  <c r="G255" i="2"/>
  <c r="E255" i="2"/>
  <c r="F255" i="2" s="1"/>
  <c r="G253" i="2"/>
  <c r="E253" i="2"/>
  <c r="F253" i="2" s="1"/>
  <c r="G252" i="2"/>
  <c r="E252" i="2"/>
  <c r="F252" i="2" s="1"/>
  <c r="G251" i="2"/>
  <c r="E251" i="2"/>
  <c r="F251" i="2" s="1"/>
  <c r="G249" i="2"/>
  <c r="E249" i="2"/>
  <c r="F249" i="2" s="1"/>
  <c r="G248" i="2"/>
  <c r="E248" i="2"/>
  <c r="F248" i="2" s="1"/>
  <c r="G246" i="2"/>
  <c r="E246" i="2"/>
  <c r="F246" i="2" s="1"/>
  <c r="G245" i="2"/>
  <c r="E245" i="2"/>
  <c r="G243" i="2"/>
  <c r="E243" i="2"/>
  <c r="F243" i="2" s="1"/>
  <c r="G242" i="2"/>
  <c r="E242" i="2"/>
  <c r="G240" i="2"/>
  <c r="E240" i="2"/>
  <c r="F240" i="2" s="1"/>
  <c r="G239" i="2"/>
  <c r="E239" i="2"/>
  <c r="F239" i="2" s="1"/>
  <c r="G238" i="2"/>
  <c r="E238" i="2"/>
  <c r="G237" i="2"/>
  <c r="E237" i="2"/>
  <c r="G236" i="2"/>
  <c r="E236" i="2"/>
  <c r="G233" i="2"/>
  <c r="E233" i="2"/>
  <c r="F233" i="2" s="1"/>
  <c r="G232" i="2"/>
  <c r="E232" i="2"/>
  <c r="F232" i="2" s="1"/>
  <c r="G231" i="2"/>
  <c r="E231" i="2"/>
  <c r="F231" i="2" s="1"/>
  <c r="G230" i="2"/>
  <c r="E230" i="2"/>
  <c r="F230" i="2" s="1"/>
  <c r="G229" i="2"/>
  <c r="E229" i="2"/>
  <c r="F229" i="2" s="1"/>
  <c r="G228" i="2"/>
  <c r="E228" i="2"/>
  <c r="F228" i="2" s="1"/>
  <c r="G227" i="2"/>
  <c r="E227" i="2"/>
  <c r="F227" i="2" s="1"/>
  <c r="G226" i="2"/>
  <c r="E226" i="2"/>
  <c r="F226" i="2" s="1"/>
  <c r="G225" i="2"/>
  <c r="E225" i="2"/>
  <c r="F225" i="2" s="1"/>
  <c r="G223" i="2"/>
  <c r="E223" i="2"/>
  <c r="F223" i="2" s="1"/>
  <c r="G222" i="2"/>
  <c r="E222" i="2"/>
  <c r="F222" i="2" s="1"/>
  <c r="G220" i="2"/>
  <c r="E220" i="2"/>
  <c r="F220" i="2" s="1"/>
  <c r="G219" i="2"/>
  <c r="E219" i="2"/>
  <c r="F219" i="2" s="1"/>
  <c r="G218" i="2"/>
  <c r="E218" i="2"/>
  <c r="F218" i="2" s="1"/>
  <c r="G216" i="2"/>
  <c r="E216" i="2"/>
  <c r="F216" i="2" s="1"/>
  <c r="G215" i="2"/>
  <c r="E215" i="2"/>
  <c r="F215" i="2" s="1"/>
  <c r="G213" i="2"/>
  <c r="E213" i="2"/>
  <c r="F213" i="2" s="1"/>
  <c r="G212" i="2"/>
  <c r="E212" i="2"/>
  <c r="F212" i="2" s="1"/>
  <c r="G211" i="2"/>
  <c r="E211" i="2"/>
  <c r="F211" i="2" s="1"/>
  <c r="G210" i="2"/>
  <c r="E210" i="2"/>
  <c r="F210" i="2" s="1"/>
  <c r="G208" i="2"/>
  <c r="E208" i="2"/>
  <c r="F208" i="2" s="1"/>
  <c r="G207" i="2"/>
  <c r="E207" i="2"/>
  <c r="F207" i="2" s="1"/>
  <c r="G206" i="2"/>
  <c r="E206" i="2"/>
  <c r="F206" i="2" s="1"/>
  <c r="G204" i="2"/>
  <c r="E204" i="2"/>
  <c r="F204" i="2" s="1"/>
  <c r="G203" i="2"/>
  <c r="E203" i="2"/>
  <c r="F203" i="2" s="1"/>
  <c r="G201" i="2"/>
  <c r="E201" i="2"/>
  <c r="F201" i="2" s="1"/>
  <c r="G200" i="2"/>
  <c r="E200" i="2"/>
  <c r="F200" i="2" s="1"/>
  <c r="G198" i="2"/>
  <c r="E198" i="2"/>
  <c r="F198" i="2" s="1"/>
  <c r="G197" i="2"/>
  <c r="E197" i="2"/>
  <c r="G195" i="2"/>
  <c r="E195" i="2"/>
  <c r="F195" i="2" s="1"/>
  <c r="G194" i="2"/>
  <c r="E194" i="2"/>
  <c r="F194" i="2" s="1"/>
  <c r="G193" i="2"/>
  <c r="E193" i="2"/>
  <c r="F193" i="2" s="1"/>
  <c r="G192" i="2"/>
  <c r="E192" i="2"/>
  <c r="F192" i="2" s="1"/>
  <c r="G191" i="2"/>
  <c r="E191" i="2"/>
  <c r="F237" i="2" l="1"/>
  <c r="F242" i="2"/>
  <c r="F245" i="2"/>
  <c r="F272" i="2"/>
  <c r="F274" i="2"/>
  <c r="E196" i="2"/>
  <c r="F196" i="2" s="1"/>
  <c r="E205" i="2"/>
  <c r="F205" i="2" s="1"/>
  <c r="G209" i="2"/>
  <c r="G214" i="2"/>
  <c r="F238" i="2"/>
  <c r="F257" i="2"/>
  <c r="F260" i="2"/>
  <c r="F263" i="2"/>
  <c r="F265" i="2"/>
  <c r="F277" i="2"/>
  <c r="G266" i="2"/>
  <c r="F258" i="2"/>
  <c r="G269" i="2"/>
  <c r="G199" i="2"/>
  <c r="G205" i="2"/>
  <c r="G244" i="2"/>
  <c r="G247" i="2"/>
  <c r="E262" i="2"/>
  <c r="F262" i="2" s="1"/>
  <c r="E209" i="2"/>
  <c r="F209" i="2" s="1"/>
  <c r="E217" i="2"/>
  <c r="F217" i="2" s="1"/>
  <c r="G235" i="2"/>
  <c r="E250" i="2"/>
  <c r="F250" i="2" s="1"/>
  <c r="G262" i="2"/>
  <c r="G250" i="2"/>
  <c r="E266" i="2"/>
  <c r="F266" i="2" s="1"/>
  <c r="E221" i="2"/>
  <c r="F221" i="2" s="1"/>
  <c r="G196" i="2"/>
  <c r="G241" i="2"/>
  <c r="E254" i="2"/>
  <c r="F254" i="2" s="1"/>
  <c r="G254" i="2"/>
  <c r="G259" i="2"/>
  <c r="G202" i="2"/>
  <c r="G217" i="2"/>
  <c r="G221" i="2"/>
  <c r="G224" i="2"/>
  <c r="E241" i="2"/>
  <c r="F241" i="2" s="1"/>
  <c r="E244" i="2"/>
  <c r="F244" i="2" s="1"/>
  <c r="E235" i="2"/>
  <c r="F236" i="2"/>
  <c r="E247" i="2"/>
  <c r="F247" i="2" s="1"/>
  <c r="E259" i="2"/>
  <c r="E269" i="2"/>
  <c r="F269" i="2" s="1"/>
  <c r="G190" i="2"/>
  <c r="F197" i="2"/>
  <c r="E199" i="2"/>
  <c r="F199" i="2" s="1"/>
  <c r="E190" i="2"/>
  <c r="F190" i="2" s="1"/>
  <c r="F191" i="2"/>
  <c r="E202" i="2"/>
  <c r="F202" i="2" s="1"/>
  <c r="E214" i="2"/>
  <c r="F214" i="2" s="1"/>
  <c r="E224" i="2"/>
  <c r="F224" i="2" s="1"/>
  <c r="G142" i="2"/>
  <c r="E142" i="2"/>
  <c r="F142" i="2" s="1"/>
  <c r="G141" i="2"/>
  <c r="E141" i="2"/>
  <c r="F141" i="2" s="1"/>
  <c r="G140" i="2"/>
  <c r="E140" i="2"/>
  <c r="F140" i="2" s="1"/>
  <c r="G139" i="2"/>
  <c r="E139" i="2"/>
  <c r="G138" i="2"/>
  <c r="E138" i="2"/>
  <c r="F138" i="2" s="1"/>
  <c r="G137" i="2"/>
  <c r="E137" i="2"/>
  <c r="F137" i="2" s="1"/>
  <c r="G136" i="2"/>
  <c r="E136" i="2"/>
  <c r="F136" i="2" s="1"/>
  <c r="G135" i="2"/>
  <c r="E135" i="2"/>
  <c r="F135" i="2" s="1"/>
  <c r="G134" i="2"/>
  <c r="E134" i="2"/>
  <c r="F134" i="2" s="1"/>
  <c r="G133" i="2"/>
  <c r="E133" i="2"/>
  <c r="F133" i="2" s="1"/>
  <c r="G131" i="2"/>
  <c r="E131" i="2"/>
  <c r="F131" i="2" s="1"/>
  <c r="G130" i="2"/>
  <c r="E130" i="2"/>
  <c r="F130" i="2" s="1"/>
  <c r="G128" i="2"/>
  <c r="E128" i="2"/>
  <c r="F128" i="2" s="1"/>
  <c r="G127" i="2"/>
  <c r="E127" i="2"/>
  <c r="F127" i="2" s="1"/>
  <c r="G126" i="2"/>
  <c r="E126" i="2"/>
  <c r="F126" i="2" s="1"/>
  <c r="G125" i="2"/>
  <c r="E125" i="2"/>
  <c r="F125" i="2" s="1"/>
  <c r="G124" i="2"/>
  <c r="E124" i="2"/>
  <c r="G122" i="2"/>
  <c r="E122" i="2"/>
  <c r="F122" i="2" s="1"/>
  <c r="G121" i="2"/>
  <c r="E121" i="2"/>
  <c r="F121" i="2" s="1"/>
  <c r="G120" i="2"/>
  <c r="E120" i="2"/>
  <c r="F120" i="2" s="1"/>
  <c r="G118" i="2"/>
  <c r="E118" i="2"/>
  <c r="F118" i="2" s="1"/>
  <c r="G117" i="2"/>
  <c r="E117" i="2"/>
  <c r="F117" i="2" s="1"/>
  <c r="G116" i="2"/>
  <c r="E116" i="2"/>
  <c r="F116" i="2" s="1"/>
  <c r="G115" i="2"/>
  <c r="E115" i="2"/>
  <c r="F115" i="2" s="1"/>
  <c r="G114" i="2"/>
  <c r="E114" i="2"/>
  <c r="F114" i="2" s="1"/>
  <c r="G113" i="2"/>
  <c r="E113" i="2"/>
  <c r="F113" i="2" s="1"/>
  <c r="G112" i="2"/>
  <c r="E112" i="2"/>
  <c r="F112" i="2" s="1"/>
  <c r="G111" i="2"/>
  <c r="E111" i="2"/>
  <c r="F111" i="2" s="1"/>
  <c r="G110" i="2"/>
  <c r="E110" i="2"/>
  <c r="F110" i="2" s="1"/>
  <c r="G109" i="2"/>
  <c r="E109" i="2"/>
  <c r="F109" i="2" s="1"/>
  <c r="G107" i="2"/>
  <c r="E107" i="2"/>
  <c r="F107" i="2" s="1"/>
  <c r="G106" i="2"/>
  <c r="E106" i="2"/>
  <c r="F106" i="2" s="1"/>
  <c r="G104" i="2"/>
  <c r="E104" i="2"/>
  <c r="F104" i="2" s="1"/>
  <c r="G103" i="2"/>
  <c r="E103" i="2"/>
  <c r="F103" i="2" s="1"/>
  <c r="G102" i="2"/>
  <c r="E102" i="2"/>
  <c r="F102" i="2" s="1"/>
  <c r="G101" i="2"/>
  <c r="E101" i="2"/>
  <c r="F101" i="2" s="1"/>
  <c r="G100" i="2"/>
  <c r="E100" i="2"/>
  <c r="G98" i="2"/>
  <c r="E98" i="2"/>
  <c r="F98" i="2" s="1"/>
  <c r="G97" i="2"/>
  <c r="E97" i="2"/>
  <c r="F97" i="2" s="1"/>
  <c r="G96" i="2"/>
  <c r="E96" i="2"/>
  <c r="F96" i="2" s="1"/>
  <c r="F259" i="2" l="1"/>
  <c r="F139" i="2"/>
  <c r="F235" i="2"/>
  <c r="G279" i="2"/>
  <c r="G234" i="2"/>
  <c r="E108" i="2"/>
  <c r="F108" i="2" s="1"/>
  <c r="E279" i="2"/>
  <c r="E234" i="2"/>
  <c r="F234" i="2" s="1"/>
  <c r="G132" i="2"/>
  <c r="G105" i="2"/>
  <c r="G108" i="2"/>
  <c r="G129" i="2"/>
  <c r="G123" i="2"/>
  <c r="E129" i="2"/>
  <c r="F129" i="2" s="1"/>
  <c r="E132" i="2"/>
  <c r="F132" i="2" s="1"/>
  <c r="E123" i="2"/>
  <c r="F123" i="2" s="1"/>
  <c r="F124" i="2"/>
  <c r="E99" i="2"/>
  <c r="F99" i="2" s="1"/>
  <c r="F100" i="2"/>
  <c r="G99" i="2"/>
  <c r="E105" i="2"/>
  <c r="F105" i="2" s="1"/>
  <c r="G94" i="2"/>
  <c r="E94" i="2"/>
  <c r="G93" i="2"/>
  <c r="E93" i="2"/>
  <c r="F93" i="2" s="1"/>
  <c r="G92" i="2"/>
  <c r="E92" i="2"/>
  <c r="F92" i="2" s="1"/>
  <c r="G91" i="2"/>
  <c r="E91" i="2"/>
  <c r="F91" i="2" s="1"/>
  <c r="G90" i="2"/>
  <c r="E90" i="2"/>
  <c r="F90" i="2" s="1"/>
  <c r="G89" i="2"/>
  <c r="E89" i="2"/>
  <c r="F89" i="2" s="1"/>
  <c r="G88" i="2"/>
  <c r="E88" i="2"/>
  <c r="F88" i="2" s="1"/>
  <c r="G87" i="2"/>
  <c r="E87" i="2"/>
  <c r="F87" i="2" s="1"/>
  <c r="G86" i="2"/>
  <c r="E86" i="2"/>
  <c r="F86" i="2" s="1"/>
  <c r="G85" i="2"/>
  <c r="E85" i="2"/>
  <c r="F85" i="2" s="1"/>
  <c r="G83" i="2"/>
  <c r="E83" i="2"/>
  <c r="G82" i="2"/>
  <c r="E82" i="2"/>
  <c r="G80" i="2"/>
  <c r="E80" i="2"/>
  <c r="G79" i="2"/>
  <c r="E79" i="2"/>
  <c r="F79" i="2" s="1"/>
  <c r="G78" i="2"/>
  <c r="E78" i="2"/>
  <c r="G77" i="2"/>
  <c r="E77" i="2"/>
  <c r="F77" i="2" s="1"/>
  <c r="G76" i="2"/>
  <c r="E76" i="2"/>
  <c r="G74" i="2"/>
  <c r="E74" i="2"/>
  <c r="F74" i="2" s="1"/>
  <c r="G73" i="2"/>
  <c r="E73" i="2"/>
  <c r="G72" i="2"/>
  <c r="E72" i="2"/>
  <c r="F72" i="2" s="1"/>
  <c r="F73" i="2" l="1"/>
  <c r="F78" i="2"/>
  <c r="F80" i="2"/>
  <c r="F83" i="2"/>
  <c r="F94" i="2"/>
  <c r="F82" i="2"/>
  <c r="F279" i="2"/>
  <c r="G143" i="2"/>
  <c r="E84" i="2"/>
  <c r="F84" i="2" s="1"/>
  <c r="G81" i="2"/>
  <c r="G119" i="2"/>
  <c r="G84" i="2"/>
  <c r="E143" i="2"/>
  <c r="F143" i="2" s="1"/>
  <c r="E119" i="2"/>
  <c r="F119" i="2" s="1"/>
  <c r="E75" i="2"/>
  <c r="F76" i="2"/>
  <c r="G75" i="2"/>
  <c r="E81" i="2"/>
  <c r="F75" i="2" l="1"/>
  <c r="F81" i="2"/>
  <c r="G95" i="2"/>
  <c r="E95" i="2"/>
  <c r="F95" i="2" s="1"/>
  <c r="E185" i="2"/>
  <c r="G185" i="2"/>
  <c r="E186" i="2"/>
  <c r="F186" i="2" s="1"/>
  <c r="G186" i="2"/>
  <c r="E187" i="2"/>
  <c r="F187" i="2" s="1"/>
  <c r="G187" i="2"/>
  <c r="E188" i="2"/>
  <c r="F188" i="2" s="1"/>
  <c r="G188" i="2"/>
  <c r="E181" i="2"/>
  <c r="F181" i="2" s="1"/>
  <c r="G181" i="2"/>
  <c r="E182" i="2"/>
  <c r="F182" i="2" s="1"/>
  <c r="G182" i="2"/>
  <c r="E183" i="2"/>
  <c r="F183" i="2" s="1"/>
  <c r="G183" i="2"/>
  <c r="E184" i="2"/>
  <c r="F184" i="2" s="1"/>
  <c r="G184" i="2"/>
  <c r="G180" i="2"/>
  <c r="E180" i="2"/>
  <c r="F180" i="2" s="1"/>
  <c r="G178" i="2"/>
  <c r="E178" i="2"/>
  <c r="F178" i="2" s="1"/>
  <c r="G177" i="2"/>
  <c r="E177" i="2"/>
  <c r="E175" i="2"/>
  <c r="F175" i="2" s="1"/>
  <c r="G175" i="2"/>
  <c r="G174" i="2"/>
  <c r="E174" i="2"/>
  <c r="F174" i="2" s="1"/>
  <c r="G173" i="2"/>
  <c r="E173" i="2"/>
  <c r="F173" i="2" s="1"/>
  <c r="G171" i="2"/>
  <c r="E171" i="2"/>
  <c r="F171" i="2" s="1"/>
  <c r="G170" i="2"/>
  <c r="E170" i="2"/>
  <c r="F170" i="2" s="1"/>
  <c r="E167" i="2"/>
  <c r="F167" i="2" s="1"/>
  <c r="G167" i="2"/>
  <c r="E168" i="2"/>
  <c r="F168" i="2" s="1"/>
  <c r="G168" i="2"/>
  <c r="G166" i="2"/>
  <c r="E166" i="2"/>
  <c r="F166" i="2" s="1"/>
  <c r="G165" i="2"/>
  <c r="E165" i="2"/>
  <c r="F165" i="2" s="1"/>
  <c r="G163" i="2"/>
  <c r="E163" i="2"/>
  <c r="F163" i="2" s="1"/>
  <c r="G162" i="2"/>
  <c r="E162" i="2"/>
  <c r="F162" i="2" s="1"/>
  <c r="G161" i="2"/>
  <c r="E161" i="2"/>
  <c r="G159" i="2"/>
  <c r="E159" i="2"/>
  <c r="G158" i="2"/>
  <c r="E158" i="2"/>
  <c r="F158" i="2" s="1"/>
  <c r="G156" i="2"/>
  <c r="E156" i="2"/>
  <c r="F156" i="2" s="1"/>
  <c r="G155" i="2"/>
  <c r="E155" i="2"/>
  <c r="G153" i="2"/>
  <c r="E153" i="2"/>
  <c r="F153" i="2" s="1"/>
  <c r="G152" i="2"/>
  <c r="E152" i="2"/>
  <c r="G179" i="2" l="1"/>
  <c r="F185" i="2"/>
  <c r="E154" i="2"/>
  <c r="F154" i="2" s="1"/>
  <c r="F155" i="2"/>
  <c r="E151" i="2"/>
  <c r="F151" i="2" s="1"/>
  <c r="G154" i="2"/>
  <c r="E157" i="2"/>
  <c r="F157" i="2" s="1"/>
  <c r="E169" i="2"/>
  <c r="F169" i="2" s="1"/>
  <c r="E164" i="2"/>
  <c r="F164" i="2" s="1"/>
  <c r="E160" i="2"/>
  <c r="F160" i="2" s="1"/>
  <c r="E172" i="2"/>
  <c r="F172" i="2" s="1"/>
  <c r="E176" i="2"/>
  <c r="F176" i="2" s="1"/>
  <c r="F152" i="2"/>
  <c r="F159" i="2"/>
  <c r="F161" i="2"/>
  <c r="F177" i="2"/>
  <c r="E179" i="2"/>
  <c r="F179" i="2" s="1"/>
  <c r="G176" i="2"/>
  <c r="G172" i="2"/>
  <c r="G169" i="2"/>
  <c r="G164" i="2"/>
  <c r="G160" i="2"/>
  <c r="G157" i="2"/>
  <c r="G151" i="2"/>
  <c r="E148" i="2"/>
  <c r="F148" i="2" s="1"/>
  <c r="G148" i="2"/>
  <c r="E149" i="2"/>
  <c r="F149" i="2" s="1"/>
  <c r="G149" i="2"/>
  <c r="E150" i="2"/>
  <c r="F150" i="2" s="1"/>
  <c r="G150" i="2"/>
  <c r="G147" i="2"/>
  <c r="E147" i="2"/>
  <c r="F147" i="2" s="1"/>
  <c r="G146" i="2"/>
  <c r="E146" i="2"/>
  <c r="F146" i="2" s="1"/>
  <c r="E145" i="2" l="1"/>
  <c r="F145" i="2" s="1"/>
  <c r="G145" i="2"/>
  <c r="G189" i="2" s="1"/>
  <c r="E63" i="2"/>
  <c r="F63" i="2" s="1"/>
  <c r="G63" i="2"/>
  <c r="E64" i="2"/>
  <c r="F64" i="2" s="1"/>
  <c r="G64" i="2"/>
  <c r="E65" i="2"/>
  <c r="G65" i="2"/>
  <c r="E66" i="2"/>
  <c r="F66" i="2" s="1"/>
  <c r="G66" i="2"/>
  <c r="E67" i="2"/>
  <c r="F67" i="2" s="1"/>
  <c r="G67" i="2"/>
  <c r="E68" i="2"/>
  <c r="F68" i="2" s="1"/>
  <c r="G68" i="2"/>
  <c r="E69" i="2"/>
  <c r="F69" i="2" s="1"/>
  <c r="G69" i="2"/>
  <c r="E70" i="2"/>
  <c r="F70" i="2" s="1"/>
  <c r="G70" i="2"/>
  <c r="G62" i="2"/>
  <c r="E62" i="2"/>
  <c r="F62" i="2" s="1"/>
  <c r="G61" i="2"/>
  <c r="E61" i="2"/>
  <c r="F61" i="2" s="1"/>
  <c r="G59" i="2"/>
  <c r="E59" i="2"/>
  <c r="F59" i="2" s="1"/>
  <c r="G58" i="2"/>
  <c r="E58" i="2"/>
  <c r="F58" i="2" s="1"/>
  <c r="E14" i="3" l="1"/>
  <c r="G280" i="2"/>
  <c r="F65" i="2"/>
  <c r="E189" i="2"/>
  <c r="B30" i="5"/>
  <c r="B9" i="5"/>
  <c r="E8" i="5"/>
  <c r="G6" i="5"/>
  <c r="E6" i="5"/>
  <c r="C3" i="5"/>
  <c r="H36" i="5" s="1"/>
  <c r="B19" i="3"/>
  <c r="B17" i="3"/>
  <c r="D15" i="3"/>
  <c r="D30" i="5" s="1"/>
  <c r="A3" i="3"/>
  <c r="D2" i="3"/>
  <c r="B2" i="3"/>
  <c r="G26" i="7"/>
  <c r="G25" i="7"/>
  <c r="G24" i="7"/>
  <c r="O23" i="7"/>
  <c r="N23" i="7"/>
  <c r="M23" i="7"/>
  <c r="L23" i="7"/>
  <c r="K23" i="7"/>
  <c r="J23" i="7"/>
  <c r="I23" i="7"/>
  <c r="H23" i="7"/>
  <c r="G23" i="7"/>
  <c r="F23" i="7"/>
  <c r="E23" i="7"/>
  <c r="D23" i="7"/>
  <c r="G22" i="7"/>
  <c r="G21" i="7"/>
  <c r="G20" i="7"/>
  <c r="G19" i="7"/>
  <c r="G18" i="7"/>
  <c r="G17" i="7"/>
  <c r="G16" i="7"/>
  <c r="G15" i="7"/>
  <c r="G14" i="7"/>
  <c r="G12" i="7" s="1"/>
  <c r="G13" i="7"/>
  <c r="O12" i="7"/>
  <c r="N12" i="7"/>
  <c r="M12" i="7"/>
  <c r="L12" i="7"/>
  <c r="K12" i="7"/>
  <c r="J12" i="7"/>
  <c r="I12" i="7"/>
  <c r="H12" i="7"/>
  <c r="F12" i="7"/>
  <c r="E12" i="7"/>
  <c r="E27" i="7" s="1"/>
  <c r="D12" i="7"/>
  <c r="G11" i="7"/>
  <c r="G10" i="7"/>
  <c r="G9" i="7"/>
  <c r="G8" i="7" s="1"/>
  <c r="O8" i="7"/>
  <c r="N8" i="7"/>
  <c r="N27" i="7" s="1"/>
  <c r="M8" i="7"/>
  <c r="L8" i="7"/>
  <c r="L27" i="7" s="1"/>
  <c r="K8" i="7"/>
  <c r="J8" i="7"/>
  <c r="J27" i="7" s="1"/>
  <c r="I8" i="7"/>
  <c r="H8" i="7"/>
  <c r="H27" i="7" s="1"/>
  <c r="F8" i="7"/>
  <c r="F27" i="7" s="1"/>
  <c r="E8" i="7"/>
  <c r="D8" i="7"/>
  <c r="D27" i="7" s="1"/>
  <c r="G2" i="7"/>
  <c r="T19" i="6"/>
  <c r="S19" i="6"/>
  <c r="R19" i="6"/>
  <c r="Q19" i="6"/>
  <c r="P19" i="6"/>
  <c r="O19" i="6"/>
  <c r="N19" i="6"/>
  <c r="M19" i="6"/>
  <c r="L19" i="6"/>
  <c r="K19" i="6"/>
  <c r="J19" i="6"/>
  <c r="I19" i="6"/>
  <c r="G19" i="6"/>
  <c r="F19" i="6"/>
  <c r="C19" i="6"/>
  <c r="H18" i="6"/>
  <c r="E18" i="6"/>
  <c r="D18" i="6"/>
  <c r="H17" i="6"/>
  <c r="D17" i="6" s="1"/>
  <c r="E17" i="6"/>
  <c r="H16" i="6"/>
  <c r="E16" i="6"/>
  <c r="D16" i="6" s="1"/>
  <c r="H15" i="6"/>
  <c r="E15" i="6"/>
  <c r="D15" i="6"/>
  <c r="H14" i="6"/>
  <c r="E14" i="6"/>
  <c r="D14" i="6"/>
  <c r="H13" i="6"/>
  <c r="E13" i="6"/>
  <c r="H12" i="6"/>
  <c r="E12" i="6"/>
  <c r="D12" i="6"/>
  <c r="H11" i="6"/>
  <c r="E11" i="6"/>
  <c r="D11" i="6"/>
  <c r="H10" i="6"/>
  <c r="D10" i="6" s="1"/>
  <c r="E10" i="6"/>
  <c r="H9" i="6"/>
  <c r="H19" i="6" s="1"/>
  <c r="E9" i="6"/>
  <c r="D9" i="6" s="1"/>
  <c r="L2" i="6"/>
  <c r="G60" i="2"/>
  <c r="E60" i="2"/>
  <c r="F60" i="2" s="1"/>
  <c r="G57" i="2"/>
  <c r="E57" i="2"/>
  <c r="F57" i="2" s="1"/>
  <c r="G56" i="2"/>
  <c r="E56" i="2"/>
  <c r="F56" i="2" s="1"/>
  <c r="G55" i="2"/>
  <c r="E55" i="2"/>
  <c r="F55" i="2" s="1"/>
  <c r="G54" i="2"/>
  <c r="E54" i="2"/>
  <c r="F54" i="2" s="1"/>
  <c r="G53" i="2"/>
  <c r="E53" i="2"/>
  <c r="F53" i="2" s="1"/>
  <c r="G52" i="2"/>
  <c r="E52" i="2"/>
  <c r="F52" i="2" s="1"/>
  <c r="G50" i="2"/>
  <c r="E50" i="2"/>
  <c r="F50" i="2" s="1"/>
  <c r="G49" i="2"/>
  <c r="E49" i="2"/>
  <c r="F49" i="2" s="1"/>
  <c r="G48" i="2"/>
  <c r="E48" i="2"/>
  <c r="F48" i="2" s="1"/>
  <c r="G45" i="2"/>
  <c r="E45" i="2"/>
  <c r="F45" i="2" s="1"/>
  <c r="G44" i="2"/>
  <c r="E44" i="2"/>
  <c r="F44" i="2" s="1"/>
  <c r="G43" i="2"/>
  <c r="E43" i="2"/>
  <c r="F43" i="2" s="1"/>
  <c r="G42" i="2"/>
  <c r="E42" i="2"/>
  <c r="G41" i="2"/>
  <c r="E41" i="2"/>
  <c r="F41" i="2" s="1"/>
  <c r="G40" i="2"/>
  <c r="E40" i="2"/>
  <c r="G38" i="2"/>
  <c r="E38" i="2"/>
  <c r="F38" i="2" s="1"/>
  <c r="G37" i="2"/>
  <c r="E37" i="2"/>
  <c r="F37" i="2" s="1"/>
  <c r="G36" i="2"/>
  <c r="E36" i="2"/>
  <c r="G35" i="2"/>
  <c r="E35" i="2"/>
  <c r="F35" i="2" s="1"/>
  <c r="G34" i="2"/>
  <c r="E34" i="2"/>
  <c r="G32" i="2"/>
  <c r="E32" i="2"/>
  <c r="G31" i="2"/>
  <c r="E31" i="2"/>
  <c r="G29" i="2"/>
  <c r="E29" i="2"/>
  <c r="F29" i="2" s="1"/>
  <c r="G28" i="2"/>
  <c r="E28" i="2"/>
  <c r="G27" i="2"/>
  <c r="E27" i="2"/>
  <c r="G26" i="2"/>
  <c r="E26" i="2"/>
  <c r="G25" i="2"/>
  <c r="E25" i="2"/>
  <c r="F25" i="2" s="1"/>
  <c r="G24" i="2"/>
  <c r="E24" i="2"/>
  <c r="G22" i="2"/>
  <c r="E22" i="2"/>
  <c r="F22" i="2" s="1"/>
  <c r="G21" i="2"/>
  <c r="E21" i="2"/>
  <c r="D13" i="6" l="1"/>
  <c r="O27" i="7"/>
  <c r="G27" i="7"/>
  <c r="I27" i="7"/>
  <c r="M27" i="7"/>
  <c r="K27" i="7"/>
  <c r="F189" i="2"/>
  <c r="E280" i="2"/>
  <c r="F26" i="2"/>
  <c r="F28" i="2"/>
  <c r="D19" i="6"/>
  <c r="E19" i="6"/>
  <c r="F27" i="2"/>
  <c r="F32" i="2"/>
  <c r="F40" i="2"/>
  <c r="F42" i="2"/>
  <c r="F36" i="2"/>
  <c r="F34" i="2"/>
  <c r="F31" i="2"/>
  <c r="F24" i="2"/>
  <c r="F21" i="2"/>
  <c r="E33" i="2"/>
  <c r="F33" i="2" s="1"/>
  <c r="G30" i="2"/>
  <c r="E51" i="2"/>
  <c r="F51" i="2" s="1"/>
  <c r="G51" i="2"/>
  <c r="G71" i="2" s="1"/>
  <c r="E13" i="3" s="1"/>
  <c r="G33" i="2"/>
  <c r="G20" i="2"/>
  <c r="E30" i="2"/>
  <c r="G39" i="2"/>
  <c r="G23" i="2"/>
  <c r="E23" i="2"/>
  <c r="E39" i="2"/>
  <c r="F39" i="2" s="1"/>
  <c r="E20" i="2"/>
  <c r="E46" i="2" s="1"/>
  <c r="F46" i="2" s="1"/>
  <c r="G46" i="2" l="1"/>
  <c r="E12" i="3" s="1"/>
  <c r="C14" i="3"/>
  <c r="F280" i="2"/>
  <c r="F23" i="2"/>
  <c r="F30" i="2"/>
  <c r="F20" i="2"/>
  <c r="E71" i="2"/>
  <c r="E144" i="2" s="1"/>
  <c r="C13" i="3" s="1"/>
  <c r="G144" i="2"/>
  <c r="E47" i="2"/>
  <c r="C12" i="3" s="1"/>
  <c r="F71" i="2" l="1"/>
  <c r="F144" i="2" s="1"/>
  <c r="C30" i="5"/>
  <c r="G47" i="2"/>
  <c r="F47" i="2"/>
  <c r="E15" i="3" l="1"/>
  <c r="E30" i="5" s="1"/>
  <c r="G30" i="5" l="1"/>
  <c r="I30" i="5"/>
  <c r="F24" i="5" s="1"/>
  <c r="A22" i="5"/>
  <c r="A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1" authorId="0" shapeId="0" xr:uid="{00000000-0006-0000-0000-000001000000}">
      <text>
        <r>
          <rPr>
            <b/>
            <sz val="9"/>
            <color indexed="81"/>
            <rFont val="Tahoma"/>
            <family val="2"/>
            <charset val="204"/>
          </rPr>
          <t>Версія шаблону 1.2 (на 2025 рік)</t>
        </r>
      </text>
    </comment>
    <comment ref="C4" authorId="0" shapeId="0" xr:uid="{00000000-0006-0000-0000-000002000000}">
      <text>
        <r>
          <rPr>
            <sz val="9"/>
            <color indexed="81"/>
            <rFont val="Tahoma"/>
            <family val="2"/>
            <charset val="204"/>
          </rPr>
          <t>дата укладення договору з Фондом</t>
        </r>
      </text>
    </comment>
    <comment ref="E4" authorId="0" shapeId="0" xr:uid="{00000000-0006-0000-0000-000003000000}">
      <text>
        <r>
          <rPr>
            <sz val="9"/>
            <color indexed="81"/>
            <rFont val="Tahoma"/>
            <family val="2"/>
            <charset val="204"/>
          </rPr>
          <t>номер укладеного договору з Фондом</t>
        </r>
      </text>
    </comment>
    <comment ref="C5" authorId="0" shapeId="0" xr:uid="{00000000-0006-0000-0000-000004000000}">
      <text>
        <r>
          <rPr>
            <sz val="9"/>
            <color indexed="81"/>
            <rFont val="Tahoma"/>
            <family val="2"/>
            <charset val="204"/>
          </rPr>
          <t>назва місяця, за який формується звітність</t>
        </r>
      </text>
    </comment>
    <comment ref="B6" authorId="0" shapeId="0" xr:uid="{00000000-0006-0000-0000-000005000000}">
      <text>
        <r>
          <rPr>
            <b/>
            <sz val="12"/>
            <color indexed="81"/>
            <rFont val="Times New Roman"/>
            <family val="1"/>
            <charset val="204"/>
          </rPr>
          <t>! назва міста надавача</t>
        </r>
      </text>
    </comment>
    <comment ref="A8" authorId="0" shapeId="0" xr:uid="{00000000-0006-0000-0000-000006000000}">
      <text>
        <r>
          <rPr>
            <sz val="9"/>
            <color indexed="81"/>
            <rFont val="Tahoma"/>
            <family val="2"/>
            <charset val="204"/>
          </rPr>
          <t>найменування надавача комплексної соціальної послуги (якщо надавач є ФОПом - залишати поле пустим)</t>
        </r>
      </text>
    </comment>
    <comment ref="C10" authorId="0" shapeId="0" xr:uid="{00000000-0006-0000-0000-000007000000}">
      <text>
        <r>
          <rPr>
            <sz val="9"/>
            <color indexed="81"/>
            <rFont val="Tahoma"/>
            <family val="2"/>
            <charset val="204"/>
          </rPr>
          <t>ПОСАДА та ПІБ керівника організації</t>
        </r>
      </text>
    </comment>
    <comment ref="C12" authorId="0" shapeId="0" xr:uid="{00000000-0006-0000-0000-000008000000}">
      <text>
        <r>
          <rPr>
            <sz val="9"/>
            <color indexed="81"/>
            <rFont val="Tahoma"/>
            <family val="2"/>
            <charset val="204"/>
          </rPr>
          <t>назва відповідного документа організації</t>
        </r>
      </text>
    </comment>
    <comment ref="C14" authorId="0" shapeId="0" xr:uid="{00000000-0006-0000-0000-00000900000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xr:uid="{00000000-0006-0000-0000-00000A000000}">
      <text>
        <r>
          <rPr>
            <sz val="9"/>
            <color indexed="81"/>
            <rFont val="Tahoma"/>
            <family val="2"/>
            <charset val="204"/>
          </rPr>
          <t>назва відповідного документа фізичної особи-підприємця</t>
        </r>
      </text>
    </comment>
    <comment ref="J17" authorId="0" shapeId="0" xr:uid="{00000000-0006-0000-0000-00000B00000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 ref="K17" authorId="0" shapeId="0" xr:uid="{00000000-0006-0000-0000-00000C00000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1" authorId="0" shapeId="0" xr:uid="{00000000-0006-0000-0100-000001000000}">
      <text>
        <r>
          <rPr>
            <sz val="9"/>
            <color indexed="81"/>
            <rFont val="Tahoma"/>
            <family val="2"/>
            <charset val="204"/>
          </rPr>
          <t xml:space="preserve">У даній таблиці, </t>
        </r>
        <r>
          <rPr>
            <b/>
            <sz val="9"/>
            <color indexed="81"/>
            <rFont val="Tahoma"/>
            <family val="2"/>
            <charset val="204"/>
          </rPr>
          <t>значення які не відповідають</t>
        </r>
        <r>
          <rPr>
            <sz val="9"/>
            <color indexed="81"/>
            <rFont val="Tahoma"/>
            <family val="2"/>
            <charset val="204"/>
          </rPr>
          <t xml:space="preserve"> значенням з інших граф таблиці, будуть </t>
        </r>
        <r>
          <rPr>
            <b/>
            <sz val="9"/>
            <color indexed="81"/>
            <rFont val="Tahoma"/>
            <family val="2"/>
            <charset val="204"/>
          </rPr>
          <t>автоматично виділятись жовтим кольором</t>
        </r>
      </text>
    </comment>
    <comment ref="C9" authorId="0" shapeId="0" xr:uid="{00000000-0006-0000-0100-000002000000}">
      <text>
        <r>
          <rPr>
            <sz val="8"/>
            <color indexed="81"/>
            <rFont val="Tahoma"/>
            <family val="2"/>
            <charset val="204"/>
          </rPr>
          <t>наприклад: якщо кількість осіб у графі 3 буде менша за кількість осіб у графі 4, значення у графі 3 буде автоматично виділено жовтим кольором</t>
        </r>
      </text>
    </comment>
    <comment ref="A24" authorId="0" shapeId="0" xr:uid="{00000000-0006-0000-0100-000003000000}">
      <text>
        <r>
          <rPr>
            <sz val="9"/>
            <color indexed="81"/>
            <rFont val="Tahoma"/>
            <family val="2"/>
            <charset val="204"/>
          </rPr>
          <t>ПІБ виконавця, посада, контактний номер телефону)</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K9" authorId="0" shapeId="0" xr:uid="{00000000-0006-0000-0200-000001000000}">
      <text>
        <r>
          <rPr>
            <sz val="9"/>
            <color indexed="81"/>
            <rFont val="Tahoma"/>
            <charset val="1"/>
          </rPr>
          <t>У цій колонці сума колонок H, I, J має дорівнювати сумі колонок L, M, N, O; інакше висвітиться помилка</t>
        </r>
      </text>
    </comment>
    <comment ref="A32" authorId="0" shapeId="0" xr:uid="{00000000-0006-0000-0200-000002000000}">
      <text>
        <r>
          <rPr>
            <sz val="9"/>
            <color indexed="81"/>
            <rFont val="Tahoma"/>
            <family val="2"/>
            <charset val="204"/>
          </rPr>
          <t>ПІБ виконавця, посада, контактний номер телефону</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L9" authorId="0" shapeId="0" xr:uid="{00000000-0006-0000-0300-00000100000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G12" authorId="0" shapeId="0" xr:uid="{00000000-0006-0000-0300-000002000000}">
      <text>
        <r>
          <rPr>
            <b/>
            <sz val="9"/>
            <color indexed="81"/>
            <rFont val="Tahoma"/>
            <family val="2"/>
            <charset val="204"/>
          </rPr>
          <t>!!! Колонка для заповнення</t>
        </r>
      </text>
    </comment>
    <comment ref="I12" authorId="0" shapeId="0" xr:uid="{00000000-0006-0000-0300-000003000000}">
      <text>
        <r>
          <rPr>
            <b/>
            <sz val="9"/>
            <color indexed="81"/>
            <rFont val="Tahoma"/>
            <family val="2"/>
            <charset val="204"/>
          </rPr>
          <t>!!! Клітинка Для заповнення</t>
        </r>
        <r>
          <rPr>
            <sz val="9"/>
            <color indexed="81"/>
            <rFont val="Tahoma"/>
            <family val="2"/>
            <charset val="204"/>
          </rPr>
          <t xml:space="preserve">
Необхідно вказати коефіцієнт територіальної громади, який береться з додатку №6 договору з Фондом (має бути 1; 1,3; 1,6; 2,1 або 2,5)</t>
        </r>
      </text>
    </comment>
    <comment ref="E17" authorId="0" shapeId="0" xr:uid="{00000000-0006-0000-0300-000004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E19" authorId="0" shapeId="0" xr:uid="{00000000-0006-0000-0300-000005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2" authorId="0" shapeId="0" xr:uid="{00000000-0006-0000-0400-00000100000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xr:uid="{00000000-0006-0000-0400-000002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D22" authorId="0" shapeId="0" xr:uid="{00000000-0006-0000-0400-000003000000}">
      <text>
        <r>
          <rPr>
            <sz val="9"/>
            <color indexed="81"/>
            <rFont val="Tahoma"/>
            <family val="2"/>
            <charset val="204"/>
          </rPr>
          <t>тут вказується фактична вартість надання соціальної послуги за звітний місяць з клітинки G29</t>
        </r>
        <r>
          <rPr>
            <b/>
            <sz val="9"/>
            <color indexed="81"/>
            <rFont val="Tahoma"/>
            <family val="2"/>
            <charset val="204"/>
          </rPr>
          <t xml:space="preserve"> (прописом)</t>
        </r>
      </text>
    </comment>
    <comment ref="D23" authorId="0" shapeId="0" xr:uid="{00000000-0006-0000-0400-000004000000}">
      <text>
        <r>
          <rPr>
            <sz val="9"/>
            <color indexed="81"/>
            <rFont val="Tahoma"/>
            <family val="2"/>
            <charset val="204"/>
          </rPr>
          <t>тут вказується фактична вартість надання соціальної послуги за звітний місяць з клітинки I29</t>
        </r>
        <r>
          <rPr>
            <b/>
            <sz val="9"/>
            <color indexed="81"/>
            <rFont val="Tahoma"/>
            <family val="2"/>
            <charset val="204"/>
          </rPr>
          <t xml:space="preserve"> (прописом)</t>
        </r>
      </text>
    </comment>
    <comment ref="F30" authorId="0" shapeId="0" xr:uid="{00000000-0006-0000-0400-000005000000}">
      <text>
        <r>
          <rPr>
            <sz val="9"/>
            <color indexed="81"/>
            <rFont val="Tahoma"/>
            <family val="2"/>
            <charset val="204"/>
          </rPr>
          <t xml:space="preserve">Заповнюється тільки для </t>
        </r>
        <r>
          <rPr>
            <b/>
            <sz val="9"/>
            <color indexed="81"/>
            <rFont val="Tahoma"/>
            <family val="2"/>
            <charset val="204"/>
          </rPr>
          <t>не платників ПДВ</t>
        </r>
        <r>
          <rPr>
            <sz val="9"/>
            <color indexed="81"/>
            <rFont val="Tahoma"/>
            <family val="2"/>
            <charset val="204"/>
          </rPr>
          <t>.вказується запланована вартість послуги на відповідний (звітний) місяць згідно додатка №6 Договору (Розрахунок ціни договору), укладеного з Фондом.</t>
        </r>
      </text>
    </comment>
    <comment ref="H30" authorId="0" shapeId="0" xr:uid="{00000000-0006-0000-0400-000006000000}">
      <text>
        <r>
          <rPr>
            <b/>
            <sz val="9"/>
            <color indexed="81"/>
            <rFont val="Tahoma"/>
            <family val="2"/>
            <charset val="204"/>
          </rPr>
          <t>Заповнюється тільки для платників ПДВ</t>
        </r>
        <r>
          <rPr>
            <sz val="9"/>
            <color indexed="81"/>
            <rFont val="Tahoma"/>
            <family val="2"/>
            <charset val="204"/>
          </rPr>
          <t xml:space="preserve">. Якщо договором передбачено ПДВ, то тут вказується запланована вартість послуги на відповідний (звітний) місяць </t>
        </r>
        <r>
          <rPr>
            <b/>
            <sz val="9"/>
            <color indexed="81"/>
            <rFont val="Tahoma"/>
            <family val="2"/>
            <charset val="204"/>
          </rPr>
          <t>разом за ПДВ</t>
        </r>
        <r>
          <rPr>
            <sz val="9"/>
            <color indexed="81"/>
            <rFont val="Tahoma"/>
            <family val="2"/>
            <charset val="204"/>
          </rPr>
          <t xml:space="preserve"> згідно додатка №6 Договору (Розрахунок ціни договору), укладеному з Фондом.</t>
        </r>
      </text>
    </comment>
    <comment ref="G36" authorId="0" shapeId="0" xr:uid="{00000000-0006-0000-0400-000007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<sst xmlns="http://schemas.openxmlformats.org/spreadsheetml/2006/main" count="784" uniqueCount="273">
  <si>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</si>
  <si>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</si>
  <si>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</si>
  <si>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</si>
  <si>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Фахівець із соціальної роботи</t>
  </si>
  <si>
    <t>Х</t>
  </si>
  <si>
    <t>Найменування заходу, що становить зміст комплексної соціальної послуги з формування життєстійкості</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</si>
  <si>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</si>
  <si>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</si>
  <si>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</si>
  <si>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</si>
  <si>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</si>
  <si>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</si>
  <si>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</si>
  <si>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</si>
  <si>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</si>
  <si>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</si>
  <si>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</si>
  <si>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</si>
  <si>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1.</t>
  </si>
  <si>
    <t>2.</t>
  </si>
  <si>
    <t>3.</t>
  </si>
  <si>
    <t>Практичний психолог/психолог (соціальна робота)</t>
  </si>
  <si>
    <t>Керівник</t>
  </si>
  <si>
    <t>(підпис)</t>
  </si>
  <si>
    <t>Головний бухгалтер</t>
  </si>
  <si>
    <t>(прізвище, власне ім'я та по батькові (за наявності)</t>
  </si>
  <si>
    <t>202     року</t>
  </si>
  <si>
    <t>"      "</t>
  </si>
  <si>
    <t>№</t>
  </si>
  <si>
    <t xml:space="preserve"> під час надання комплексної соціальної послуги</t>
  </si>
  <si>
    <t>Акт реалізованих заходів</t>
  </si>
  <si>
    <t>),</t>
  </si>
  <si>
    <t>ВСЬОГО</t>
  </si>
  <si>
    <t>Практичний психолог/ Психолог (соціальна сфера) </t>
  </si>
  <si>
    <t>Фахівець із соціальної роботи </t>
  </si>
  <si>
    <t>Соціальний менеджер/ Фахівець із соціальної роботи*</t>
  </si>
  <si>
    <t>Кількість фактичних годин надання комлексної соціальної послуги з формування життєстійкості фахівцями протягом звітного періоду, од. **</t>
  </si>
  <si>
    <t xml:space="preserve">Кількість осіб, яким надано комплексну соціальну послугу з формування життєстійкості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</si>
  <si>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</si>
  <si>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</si>
  <si>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</si>
  <si>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</si>
  <si>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</si>
  <si>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</si>
  <si>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Кількість здійснених заходів, що становлять зміст комплексної соціальної послуги формування життєстійкості</t>
  </si>
  <si>
    <t>Кількість фахівців*</t>
  </si>
  <si>
    <t>(</t>
  </si>
  <si>
    <t>202__ року</t>
  </si>
  <si>
    <t>(реквізити договору про забезпечення надання комплексної соціальної послуги з формування життєстійкості)</t>
  </si>
  <si>
    <t>відповідно до договору від</t>
  </si>
  <si>
    <t xml:space="preserve">Акт № ____
надання комплексної соціальної послуги 
з формування життєстійкості </t>
  </si>
  <si>
    <t>(підпис)                           власне ім'я, прізвище</t>
  </si>
  <si>
    <t>Керівник Фонду соціального захисту осіб з інвалідністю</t>
  </si>
  <si>
    <t xml:space="preserve">ЗАТВЕРДЖУЮ        </t>
  </si>
  <si>
    <t xml:space="preserve">ЗАТВЕРДЖУЮ                 
</t>
  </si>
  <si>
    <t>Форма роботи (І/Гр)</t>
  </si>
  <si>
    <t>Примірний норматив тривалості заходу, затверджений наказом Мінсоцполітики від 13.10.2023 №390-Н</t>
  </si>
  <si>
    <t>Січень</t>
  </si>
  <si>
    <t>Лютий</t>
  </si>
  <si>
    <t>Березень</t>
  </si>
  <si>
    <t>Квітень</t>
  </si>
  <si>
    <t>Травень</t>
  </si>
  <si>
    <t>Червень</t>
  </si>
  <si>
    <t>Липень</t>
  </si>
  <si>
    <t>Серпень</t>
  </si>
  <si>
    <t>Вересень</t>
  </si>
  <si>
    <t>Жовтень</t>
  </si>
  <si>
    <t>Листопад</t>
  </si>
  <si>
    <t>Розрахункова таблиця кількості запланованих годин надання соціальної послуги (для заповнення колонки "D" звіту)</t>
  </si>
  <si>
    <t>Кількість робочих днів у місяці</t>
  </si>
  <si>
    <t>,</t>
  </si>
  <si>
    <t>2025 року</t>
  </si>
  <si>
    <t>Грудень</t>
  </si>
  <si>
    <t xml:space="preserve"> формування життєстійкості</t>
  </si>
  <si>
    <t>до договору від</t>
  </si>
  <si>
    <t>Соціальний менеджер / Фахівець із соціальної роботи**</t>
  </si>
  <si>
    <t>Посада фахівця*</t>
  </si>
  <si>
    <t>*** Відповідальність за достовірність вказаної інформації у цьому Акті несе керівник Надавача комплексної соціальної послуги</t>
  </si>
  <si>
    <t>* Заповнюється щодо кожного фахівця команди для надання комплексної соціальної послуги з формування життєстійкості</t>
  </si>
  <si>
    <t>**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t>
  </si>
  <si>
    <t>2. Виявлення потреб жителів територіальної громади у комплексній послузі, зокрема потреб вразливих груп населення, та бар’єрів у отриманні ними комплексної послуги та соціальних послуг</t>
  </si>
  <si>
    <t>3. Взаємодія із фахівцями, службами, організаціями тощо, зокрема, з питань отримання отримувачами комплексної послуги інших соціальних послуг або медичних, реабілітаційних або інших послуг</t>
  </si>
  <si>
    <t>4.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навчальними програмами ,,Основи роботи з травмою та розвиток стресостійкості” ,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</si>
  <si>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5.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</si>
  <si>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 xml:space="preserve">6. Організація та проведення міждисциплінарного навчання основ командної взаємодії представників суб’єктів, які діють в громаді та діяльність яких спрямована на забезпечення психологічної допомоги </t>
  </si>
  <si>
    <t>7. Планування, організація, координація надання комплексної послуги</t>
  </si>
  <si>
    <t xml:space="preserve">8. Проведення моніторингу та оцінки якості надання комплексної послуги; вживання заходів з підвищення ефективності надання комплексної послуги </t>
  </si>
  <si>
    <t xml:space="preserve">9. Звітування керівнику надавача комплексної послуги про результати надання комплексної послуги у територіальній громаді для подальшого інформування Фонду соціального захисту осіб з інвалідністю та виконавчого органу сільської, селищної, міської, районної у місті (у разі її утворення) ради (у разі відсутності – військово-цивільній / військовій адміністрації населених пунктів), на території якої діє надавач (раз на місяць) </t>
  </si>
  <si>
    <t>10. Повідомлення місцевого органу виконавчої влади, органу місцевого самоврядування про потреби жителів територіальної громади в базових та інших соціальних послугах на території громади (на підставі узагальнених результатів оцінювання індивідуальних / сімейних / групових потреб) (за потреби)</t>
  </si>
  <si>
    <t>11. Підготовка та подання до місцевого органу виконавчої влади, органу місцевого самоврядування пропозицій щодо удосконалення місцевих програм, що стосуються проведення соціальної роботи та надання соціальних послуг (на підставі узагальнених результатів оцінювання індивідуальних / сімейних / групових потреб) (раз на рік)</t>
  </si>
  <si>
    <t>12. Координація волонтерської діяльності (визначення потреби жителів територіальної громади (на підставі узагальнених результатів оцінювання індивідуальних / сімейних / групових потреб) та фахівців, служб, організацій тощо у допомозі волонтерів; забезпечення взаємодії між ними)</t>
  </si>
  <si>
    <t>13. Координація підготовки та навчання волонтерів, які надають послуги в громаді</t>
  </si>
  <si>
    <t>14. Організація та проведення навчання спеціалістів, які через специфіку трудових або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</si>
  <si>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15. Кризове реагування, екстрена психологічна допомога, направлення до інших суб’єктів для отримання психологічної допомоги інших рівнів</t>
  </si>
  <si>
    <t>16. Здійснення інших повноважень із соціальної роботи та надання соціальних послуг відповідно до закону</t>
  </si>
  <si>
    <t>індивідуальне</t>
  </si>
  <si>
    <t>групове</t>
  </si>
  <si>
    <t>І/Гр</t>
  </si>
  <si>
    <t>І</t>
  </si>
  <si>
    <t>Гр</t>
  </si>
  <si>
    <t>1. Інформування отримувача комплексної послуги, зокрема, щодо мети, змісту, умов надання комплексної послуги, в тому числі з питань соціального захисту, надання медичних послуг, безоплатної правничої допомоги тощо</t>
  </si>
  <si>
    <t>2. Оцінювання потреби отримувачів комплексної послуги у заходах, що становлять зміст комплексної послуги, в тому числі визначення потреб у соціальних послугах</t>
  </si>
  <si>
    <t>3. Формування знань, умінь, навичок отримувача комплексної послуги відповідно до індивідуального плану надання комплексної послуги</t>
  </si>
  <si>
    <t>4. Консультування отримувача комплексної послуги, зокрема надання допомоги в аналізі життєвої ситуації, визначенні основних проблем, шляхів вирішення, складення плану щодо запобігання виникненню складних життєвих обставин</t>
  </si>
  <si>
    <t>5. Визначення маршруту (дорожньої карти) для отримувача комплексної послуги та надання йому допомоги в установленні контактів з іншими фахівцями, службами, організаціями тощо, зокрема, з питань отримання інших соціальних, медичних, реабілітаційних та / або інших послуг відповідно до його потреб (у разі виявлення таких потреб)</t>
  </si>
  <si>
    <t>6.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за навчальними програмами ,,Основи роботи з травмою та розвиток стресостійкості”,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</si>
  <si>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7. Взаємодія з іншими фахівцями, службами, організаціями тощо з питань організації надання соціальних послуг отримувачу комплексної послуги, якого було направлено до надавача комплексної послуги</t>
  </si>
  <si>
    <t>8.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</si>
  <si>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9. Планування роботи та командна взаємодія з іншими фахівцями надавача комплексної послуги</t>
  </si>
  <si>
    <t>10.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 / сімейних клубів</t>
  </si>
  <si>
    <t>11. Організація простору безпеки та розвитку з елементами арт-терапевтичних засобів, ігрової терапії</t>
  </si>
  <si>
    <t>12.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</si>
  <si>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13. Організація та проведення навчання спеціалістів, які через специфіку трудових чи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</si>
  <si>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14. Організація роботи груп самодопомоги та взаємодопомоги, зокрема за принципом ,,рівний рівному” (ведення однієї групи)</t>
  </si>
  <si>
    <t>15. Підготовка волонтерів, які надають послуги в громаді</t>
  </si>
  <si>
    <t>16. Кризове реагування, екстрена психологічна допомога, направлення до інших суб’єктів для отримання психологічної допомоги інших рівнів</t>
  </si>
  <si>
    <t>17. Здійснення інших повноважень щодо соціальної роботи та надання соціальних послуг відповідно до закону</t>
  </si>
  <si>
    <t>1. Проведення інформаційно-роз’яснювальної роботи щодо змісту комплексної послуги та процедури її надання</t>
  </si>
  <si>
    <t>1. Надання психологічної підтримки / допомоги, в тому числі психологічне консультування</t>
  </si>
  <si>
    <t>2. Надання екстреної (кризової) психологічної допомоги</t>
  </si>
  <si>
    <t>3. Діагностика психологічного стану</t>
  </si>
  <si>
    <t>4. Корекція психологічного стану</t>
  </si>
  <si>
    <t>5. Надання психологічної допомоги особам у стані дистресу, гострих стресових реакцій та гострих стресових розладів, викликаних травматичними подіями</t>
  </si>
  <si>
    <t>6. Надання психологічної допомоги військовослужбовцям і ветеранам війни та членам їхніх сімей</t>
  </si>
  <si>
    <t>7. Психологічна підтримка родичів осіб, позбавлених особистої свободи або зниклих безвісти</t>
  </si>
  <si>
    <t>8. Психологічна підтримка осіб, які пережили полон і тортури, та членів їхніх сімей</t>
  </si>
  <si>
    <t>9. Надання психологічної допомоги при ознаках психологічної травми</t>
  </si>
  <si>
    <t>10. Надання психологічної допомоги при втраті</t>
  </si>
  <si>
    <t>11. Забезпечення формування та розвитку соціальних навичок, умінь, соціальної компетентності</t>
  </si>
  <si>
    <t xml:space="preserve">12. Психоедукація (просвіта з питань психічного здоров’я), зокрема за наявності ознак стресових та травматичних ситуацій, психологічної (психічної) травми, гострих стресових реакцій, гострого стресового розладу (ГСР), посттравматичного стресового розладу (ПТСР) тощо </t>
  </si>
  <si>
    <t>13. Надання психологічної підтримки з метою пошуку внутрішніх та зовнішніх особистісних ресурсів, які допомагають підвищити здатність до відновлення психологічного стану та запобігання розвитку постстресових розладів.</t>
  </si>
  <si>
    <t>14. Навчання використанню прийомів емоційного та психологічного розвантаження, релаксаційних технік тощо</t>
  </si>
  <si>
    <t>15. Розвиток нових поведінкових моделей адаптації для психологічного відновлення та повноцінного функціонування</t>
  </si>
  <si>
    <t>16. Планування роботи та командна взаємодія з іншими фахівцями надавача комплексної послуги</t>
  </si>
  <si>
    <t>17.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</si>
  <si>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18.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</si>
  <si>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19. Організація роботи груп самодопомоги та взаємодопомоги, зокрема за принципом ,,рівний рівному” (ведення однієї групи)</t>
  </si>
  <si>
    <t>20.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програмами ,,Основи роботи з травмою та розвиток стресостійкості”, ,,Надання першої психологічної допомоги”, ,,Самодопомога+”,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</si>
  <si>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21.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батьківських/сімейних клубів</t>
  </si>
  <si>
    <t>22. Організація простору безпеки та розвитку з елементами арт-терапевтичних засобів, ігрової терапії</t>
  </si>
  <si>
    <t>23. Проведення міждисциплінарного навчання основам командної взаємодії представників суб’єктів, які діють в громаді, діяльність яких спрямована на надання психологічної допомоги</t>
  </si>
  <si>
    <t>24. Направлення отримувача комплексної послуги до інших суб’єктів у сфері психічного здоров’я для отримання психологічної допомоги інших рівнів та / або до лікаря для надання медичної допомоги</t>
  </si>
  <si>
    <t>індивідуальне / сімейне</t>
  </si>
  <si>
    <t>Кількість запланованих годин надання комплексної соціальної послуги формування життєстійкості протягом звітного періоду в межах передбаченої трудовим законодавством нормальної тривалості робочого часу фахівців</t>
  </si>
  <si>
    <t xml:space="preserve"> 
*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
** Кількість годин надання комплексної послуги визначається як сума годин виконання заходів комплексної соціальної послуги з формування життєстійкості послуги кожним фахівцем надавача комплексної послуги з урахуванням примірного нормативу часу виконання заходів комплексної соціальної послуги з формування життєстійкості, затвердженого Міністерством соціальної політики України.
До звіту додається акт реалізованих заходів під час надання комплексної соціальної послуги з формування життєстійкості.
*** До звіту додається акт надання комплексної соціальної послуги з формування життєстійкості, інформація щодо проведеної індивідуальної роботи та отримувачів комплексної соціальної послуги з формування життєстійкості, інформація щодо проведеної групової роботи та отримувачів комплексної соціальної послуги з формування життєстійкості.
</t>
  </si>
  <si>
    <t>Звіт***
про надання комплексної соціальної послуги з формування життєстійкості,
надану у звітному періоді</t>
  </si>
  <si>
    <r>
      <t xml:space="preserve">(далі -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що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(далі - "Замовник"), погодили, що загальна фактична вартість надання комплексної соціальної послуги з формування життєстійкості, яка підлягає сплаті, становить</t>
    </r>
  </si>
  <si>
    <t>Кількість запланованих годин надання комплексної соціальної послуги з формування життєстійкості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</si>
  <si>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комплексної соціальної послуги з формування життєстійкості (години)</t>
  </si>
  <si>
    <t>Вартість надання комплексної соціальної послуги з  формування життєстійкості відповідно до договору за звітний період без ПДВ (гривні)</t>
  </si>
  <si>
    <t>Фактична вартість надання комплексної соціальної послуги з формування життєстійкості за звітний період без ПДВ (гривні)</t>
  </si>
  <si>
    <t>) гривень 00 копійок без ПДВ;</t>
  </si>
  <si>
    <t>) гривень</t>
  </si>
  <si>
    <t xml:space="preserve">Вартість надання комплексної соціальної послуги з  формування життєстійкості відповідно до договору за звітний період 
з ПДВ (гривні)
</t>
  </si>
  <si>
    <t>Фактична вартість надання комплексної соціальної послуги з формування життєстійкості за звітний період з ПДВ (гривні)</t>
  </si>
  <si>
    <t>* Надавач комплексної соціальної послуги формування життєстійкості зазначає кількість фахівців, які безпосередньо надають цю послугу, з урахуванням примірного штатного нормативу чисельності працівників для надання комплексної соціальної послуги формування життєстійкості залежно від чисельності жителів територіальних громад, затвердженого Міністерством соціальної політики України.</t>
  </si>
  <si>
    <t>з них, кількість сімей (осіб), охоплених комплексною соціальною послугою</t>
  </si>
  <si>
    <t>дівчат</t>
  </si>
  <si>
    <t>хлопців</t>
  </si>
  <si>
    <t>жінок</t>
  </si>
  <si>
    <t>чоловіків</t>
  </si>
  <si>
    <t>внутрішньо переміщені особи</t>
  </si>
  <si>
    <t>особи віком 60 років і старше, в тому числі самотні</t>
  </si>
  <si>
    <t>військовослужбовці / ветерани війни та члени їхніх сімей</t>
  </si>
  <si>
    <t>родичі осіб, позбавлених особистої свободи або зниклих безвісти</t>
  </si>
  <si>
    <t>особи, які пережили полон і тортури, та члени їхніх сімей</t>
  </si>
  <si>
    <t>особи та сім’ї, які пережили втрату</t>
  </si>
  <si>
    <t>дорослі особи з інвалідністю / порушеннями життєдіяльності та члени їхніх сімей</t>
  </si>
  <si>
    <t>особи (сім’ї), які потребують підтримки</t>
  </si>
  <si>
    <t xml:space="preserve">волонтери та активісти </t>
  </si>
  <si>
    <t>Всього</t>
  </si>
  <si>
    <t>Інформація щодо проведеної індивідуальної роботи та отримувачів комплексної соціальної послуги з формування життєстійкості*</t>
  </si>
  <si>
    <t>Категорія отримувача комплексної соціальної послуги</t>
  </si>
  <si>
    <r>
      <t xml:space="preserve">з них:                                                                                                  </t>
    </r>
    <r>
      <rPr>
        <i/>
        <sz val="8"/>
        <color theme="1"/>
        <rFont val="Times New Roman"/>
        <family val="1"/>
        <charset val="204"/>
      </rPr>
      <t>з графи 5</t>
    </r>
  </si>
  <si>
    <r>
      <t xml:space="preserve">з них:                                                                         </t>
    </r>
    <r>
      <rPr>
        <i/>
        <sz val="8"/>
        <color theme="1"/>
        <rFont val="Times New Roman"/>
        <family val="1"/>
        <charset val="204"/>
      </rPr>
      <t>з графи 8</t>
    </r>
  </si>
  <si>
    <t>4.</t>
  </si>
  <si>
    <t>5.</t>
  </si>
  <si>
    <t>6.</t>
  </si>
  <si>
    <t>7.</t>
  </si>
  <si>
    <t>8.</t>
  </si>
  <si>
    <t>9.</t>
  </si>
  <si>
    <t>10.</t>
  </si>
  <si>
    <t>діти з інвалідністю / порушеннями життєдіяльності та члени їхніх сімей</t>
  </si>
  <si>
    <t>*Інформація надається щомісячно за наростаючим підсумком (за накопичувальним принципом).</t>
  </si>
  <si>
    <t>**Сім’ї (особи), які отримали / отримують комплексну послугу (одноразово, екстрено (кризово) або системно).</t>
  </si>
  <si>
    <t>*** Відповідно до пункту 5 Порядку організації надання соціальних послуг, затвердженого постановою Кабінету Міністрів України від 1 червня 2020 р. № 587.</t>
  </si>
  <si>
    <t>(ПІБ виконавця, посада, контактний номер телефону)</t>
  </si>
  <si>
    <r>
      <t xml:space="preserve">Загальна чисельність сімей (осіб), щодо яких надійшла інформація </t>
    </r>
    <r>
      <rPr>
        <i/>
        <sz val="8"/>
        <color theme="1"/>
        <rFont val="Times New Roman"/>
        <family val="1"/>
        <charset val="204"/>
      </rPr>
      <t>(Повідомлення, Вхідна анкета, самозвернення тощо</t>
    </r>
    <r>
      <rPr>
        <b/>
        <sz val="8"/>
        <color theme="1"/>
        <rFont val="Times New Roman"/>
        <family val="1"/>
        <charset val="204"/>
      </rPr>
      <t>)</t>
    </r>
  </si>
  <si>
    <r>
      <t xml:space="preserve">з них кількість сімей (осіб), якими заповнено первинну документацію                                                             </t>
    </r>
    <r>
      <rPr>
        <i/>
        <sz val="8"/>
        <color theme="1"/>
        <rFont val="Times New Roman"/>
        <family val="1"/>
        <charset val="204"/>
      </rPr>
      <t xml:space="preserve"> (Вхідні анкети) з графи 4</t>
    </r>
  </si>
  <si>
    <r>
      <t xml:space="preserve">з них кількість сімей (осіб), яким надано комплексну послугу екстрено / кризово                                                        </t>
    </r>
    <r>
      <rPr>
        <i/>
        <sz val="8"/>
        <color theme="1"/>
        <rFont val="Times New Roman"/>
        <family val="1"/>
        <charset val="204"/>
      </rPr>
      <t xml:space="preserve">    (Акт про надання комплексної соціальної послуги екстрено (кризово))                                   з графи 4</t>
    </r>
  </si>
  <si>
    <r>
      <t xml:space="preserve">Кількість проведеного оцінювання потреб отримувачів комплексної послуги у заходах, що становлять її зміст                                                         </t>
    </r>
    <r>
      <rPr>
        <i/>
        <sz val="8"/>
        <color theme="1"/>
        <rFont val="Times New Roman"/>
        <family val="1"/>
        <charset val="204"/>
      </rPr>
      <t>(акти оцінки потреб)                          з графи 11</t>
    </r>
  </si>
  <si>
    <r>
      <t xml:space="preserve">Кількість укладених договорів та індивідуальних планів отримувачами комплексної послуги                                    </t>
    </r>
    <r>
      <rPr>
        <i/>
        <sz val="8"/>
        <color theme="1"/>
        <rFont val="Times New Roman"/>
        <family val="1"/>
        <charset val="204"/>
      </rPr>
      <t xml:space="preserve"> з графи 11</t>
    </r>
  </si>
  <si>
    <r>
      <t xml:space="preserve">Кількість проведених індивідуальних консультацій фахівцем із соціальної роботи                                                  </t>
    </r>
    <r>
      <rPr>
        <i/>
        <sz val="8"/>
        <color theme="1"/>
        <rFont val="Times New Roman"/>
        <family val="1"/>
        <charset val="204"/>
      </rPr>
      <t>з графи 4</t>
    </r>
  </si>
  <si>
    <r>
      <t xml:space="preserve">Кількість наданих / проведених психологом індивідуальних психологічних консультацій / діагностик тощо (психологічне консультування)                                                    </t>
    </r>
    <r>
      <rPr>
        <i/>
        <sz val="8"/>
        <color theme="1"/>
        <rFont val="Times New Roman"/>
        <family val="1"/>
        <charset val="204"/>
      </rPr>
      <t>з графи 4</t>
    </r>
  </si>
  <si>
    <r>
      <t xml:space="preserve">Кількість проведених заходів з направлення до суб’єктів***                                                            </t>
    </r>
    <r>
      <rPr>
        <i/>
        <sz val="8"/>
        <color theme="1"/>
        <rFont val="Times New Roman"/>
        <family val="1"/>
        <charset val="204"/>
      </rPr>
      <t>(планування маршруту (дорожня карта), Повідомлення / направлення до іншого суб’єкта)                                       з графи 4</t>
    </r>
  </si>
  <si>
    <r>
      <t xml:space="preserve">Кількість прийнятих рішень про відмову у наданні комплексної послуги                                                      </t>
    </r>
    <r>
      <rPr>
        <i/>
        <sz val="8"/>
        <color theme="1"/>
        <rFont val="Times New Roman"/>
        <family val="1"/>
        <charset val="204"/>
      </rPr>
      <t xml:space="preserve"> з графи 4</t>
    </r>
  </si>
  <si>
    <r>
      <t xml:space="preserve">Кількість прийнятих рішень про дострокове припинення надання комплексної послуги                                                                              </t>
    </r>
    <r>
      <rPr>
        <i/>
        <sz val="8"/>
        <color theme="1"/>
        <rFont val="Times New Roman"/>
        <family val="1"/>
        <charset val="204"/>
      </rPr>
      <t>з графи 4</t>
    </r>
  </si>
  <si>
    <r>
      <t xml:space="preserve">Кількість прийнятих рішень про припинення надання комплексної послуги (завершення надання комплексної соціальної послуги у визначений строк)                                                         </t>
    </r>
    <r>
      <rPr>
        <i/>
        <sz val="8"/>
        <color theme="1"/>
        <rFont val="Times New Roman"/>
        <family val="1"/>
        <charset val="204"/>
      </rPr>
      <t>з графи 4</t>
    </r>
  </si>
  <si>
    <r>
      <t xml:space="preserve">загальна кількість сімей (осіб)**                                                                       </t>
    </r>
    <r>
      <rPr>
        <i/>
        <sz val="8"/>
        <color theme="1"/>
        <rFont val="Times New Roman"/>
        <family val="1"/>
        <charset val="204"/>
      </rPr>
      <t>з графи 3:</t>
    </r>
  </si>
  <si>
    <r>
      <t xml:space="preserve">з них кількість мало / неповнолітніх дітей                                                                                                          </t>
    </r>
    <r>
      <rPr>
        <i/>
        <sz val="8"/>
        <color theme="1"/>
        <rFont val="Times New Roman"/>
        <family val="1"/>
        <charset val="204"/>
      </rPr>
      <t>з графи 3</t>
    </r>
  </si>
  <si>
    <r>
      <t xml:space="preserve">з них кількість повнолітніх                                                                 </t>
    </r>
    <r>
      <rPr>
        <i/>
        <sz val="8"/>
        <color theme="1"/>
        <rFont val="Times New Roman"/>
        <family val="1"/>
        <charset val="204"/>
      </rPr>
      <t>з графи 3</t>
    </r>
  </si>
  <si>
    <t>Найменування заходу, проведеного у груповій формі</t>
  </si>
  <si>
    <t>Кількість унікальних** заходів, в яких брали участь</t>
  </si>
  <si>
    <t>Загальна кількість проведених унікальних** групових заходів</t>
  </si>
  <si>
    <t>Кількість осіб, які брали участь у заходах</t>
  </si>
  <si>
    <t>Загальна кількість осіб, які взяли участь в групових заходах</t>
  </si>
  <si>
    <t>з них</t>
  </si>
  <si>
    <t>фахівці першої лінії взаємодії з жителями громади*** та / або представники суб’єктів у громаді, які надають психологічну підтримку</t>
  </si>
  <si>
    <t>волонтери та активісти</t>
  </si>
  <si>
    <t xml:space="preserve">фахівці першої лінії взаємодії з жителями громади*** та / або представники суб’єктів у громаді, які надають психологічну підтримку </t>
  </si>
  <si>
    <t>Психологічні консультації відповідно до потреби (надання соціально-психологічної допомоги)</t>
  </si>
  <si>
    <t>Підвищення батьківського потенціалу (сімейне консультування)</t>
  </si>
  <si>
    <t>Організація простору безпеки та розвитку з елементами арт-терапевтичних засобів, ігрової терапії</t>
  </si>
  <si>
    <t>2.1.</t>
  </si>
  <si>
    <t>Основи роботи з травмою та розвиток стресостійкості</t>
  </si>
  <si>
    <t>Надання першої психологічної допомоги</t>
  </si>
  <si>
    <t>Самодопомога +</t>
  </si>
  <si>
    <t>2.4.</t>
  </si>
  <si>
    <t>Основи командної взаємодії</t>
  </si>
  <si>
    <t>Універсальний тренінг підтримки психічного здоров’я</t>
  </si>
  <si>
    <t>Запобігання професійному та емоційному вигоранню в колективі</t>
  </si>
  <si>
    <t>Адаптація ветеранів у робочому колективі та цивільному житті</t>
  </si>
  <si>
    <t>Планування сім’ї, основи догляду за дітьми, основні засади усвідомленого батьківства</t>
  </si>
  <si>
    <t>2.9.</t>
  </si>
  <si>
    <t>Формування навичок реагування у кризових ситуаціях</t>
  </si>
  <si>
    <t>Інші програми відповідно до потреб жителів громади / району/ регіону</t>
  </si>
  <si>
    <t>3.1.</t>
  </si>
  <si>
    <t>Організація клубів за інтересами в рамках групової форми надання соціально-психологічної допомоги</t>
  </si>
  <si>
    <t>3.2.</t>
  </si>
  <si>
    <t>Організація роботи груп самодопомоги та взаємодопомоги, зокрема за принципом ,,рівний рівному”</t>
  </si>
  <si>
    <t>3.3.</t>
  </si>
  <si>
    <t>Координація волонтерської діяльності, підготовка волонтерів, які надають послуги в громаді</t>
  </si>
  <si>
    <t>Інформація щодо проведеної групової роботи та отримувачів комплексної соціальної послуги з формування життєстійкості*</t>
  </si>
  <si>
    <r>
      <t xml:space="preserve">Групові консультації,                                </t>
    </r>
    <r>
      <rPr>
        <sz val="9"/>
        <color theme="1"/>
        <rFont val="Times New Roman"/>
        <family val="1"/>
        <charset val="204"/>
      </rPr>
      <t>з них:</t>
    </r>
  </si>
  <si>
    <r>
      <t xml:space="preserve">Заходи з підвищення соціальної згуртованості,                                                                          </t>
    </r>
    <r>
      <rPr>
        <sz val="9"/>
        <color theme="1"/>
        <rFont val="Times New Roman"/>
        <family val="1"/>
        <charset val="204"/>
      </rPr>
      <t>з них:</t>
    </r>
  </si>
  <si>
    <r>
      <t xml:space="preserve">Навчання,                                            </t>
    </r>
    <r>
      <rPr>
        <sz val="9"/>
        <color theme="1"/>
        <rFont val="Times New Roman"/>
        <family val="1"/>
        <charset val="204"/>
      </rPr>
      <t>з них на тему:</t>
    </r>
  </si>
  <si>
    <t>2.10.</t>
  </si>
  <si>
    <t>2.8.</t>
  </si>
  <si>
    <t>1.1.</t>
  </si>
  <si>
    <t>1.2.</t>
  </si>
  <si>
    <t>1.3.</t>
  </si>
  <si>
    <t>2.2.</t>
  </si>
  <si>
    <t>2.3.</t>
  </si>
  <si>
    <t>2.5.</t>
  </si>
  <si>
    <t>2.6.</t>
  </si>
  <si>
    <t>2.7.</t>
  </si>
  <si>
    <t>отримувачі комплексної послуги (батьки, військовослужбовці / ветерани та члени їхніх сімей, люди похилого віку, особи з інвалідністю, інші категорії)</t>
  </si>
  <si>
    <t>*Інформація надається щомісячно у звітному періоді(за місяць).</t>
  </si>
  <si>
    <t>**Унікальний груповий захід ‒ захід або кожна зустріч / сесія заходу (якщо в межах заходу передбачено декілька зустрічей / сесій).</t>
  </si>
  <si>
    <t>***Спеціалісти, які через специфіку трудових або службових обов’язків, або виду виконуваних робіт, найчастіше взаємодіють із жителями громади.</t>
  </si>
  <si>
    <t>Разом по пункту 2.1.</t>
  </si>
  <si>
    <t>Разом по пункту 2.2.</t>
  </si>
  <si>
    <t>Разом по пункту 2.3.</t>
  </si>
  <si>
    <t>Разом по пункту 2.4.</t>
  </si>
  <si>
    <t>Разом по пункту 3.1.</t>
  </si>
  <si>
    <t>Разом по пункту 3.2.</t>
  </si>
  <si>
    <t>Разом по пункту 3.3.</t>
  </si>
  <si>
    <t>!!! У даному полі зазначається ПІБ головного бухгалтера надавача комплексної соціальної послуги (за наявності). У разі відсутності бухгалтера про це необхідно зазначати щомісяця у супровідному листі до звіту</t>
  </si>
  <si>
    <t>!!! У даному полі зазначається ПІБ керівника (ніякі підписи і печатки вручну ставити не потрібно! Документ підписується виколючно накладенням кваліфікованого електронного підпису!</t>
  </si>
  <si>
    <t>Разом по пункту 1.</t>
  </si>
  <si>
    <t>нормальна тривалість робочого часу у місяці</t>
  </si>
  <si>
    <t>Коефіцієнт територіальної громади з договору</t>
  </si>
  <si>
    <t>Кількість робочих днів та робочих годин по місяцях у 2025 році</t>
  </si>
  <si>
    <t>Соціальний менеджер/ фахівець із соц. роботи (робочих годин)</t>
  </si>
  <si>
    <t>Фахівці з соціальної роботи (робочих годин)</t>
  </si>
  <si>
    <t>Психологи (робочих годин)</t>
  </si>
  <si>
    <t>Усього за посадою 1</t>
  </si>
  <si>
    <t>Усього за посадою 2</t>
  </si>
  <si>
    <t>Усього за посадою 3</t>
  </si>
  <si>
    <t>копійок з ПДВ,</t>
  </si>
  <si>
    <t>в тому числі сума податку на додану вартість</t>
  </si>
  <si>
    <t>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</si>
</sst>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sz val="16"/>
      <color theme="1"/>
      <name val="Times New Roman"/>
      <family val="1"/>
      <charset val="204"/>
    </font>
    <font>
      <sz val="18"/>
      <color theme="1"/>
      <name val="Times New Roman"/>
      <family val="1"/>
      <charset val="204"/>
    </font>
    <font>
      <b/>
      <sz val="16"/>
      <color theme="1"/>
      <name val="Times New Roman"/>
      <family val="1"/>
      <charset val="204"/>
    </font>
    <font>
      <sz val="8"/>
      <color theme="1"/>
      <name val="Times New Roman"/>
      <family val="1"/>
      <charset val="204"/>
    </font>
    <font>
      <i/>
      <sz val="8"/>
      <color theme="1"/>
      <name val="Times New Roman"/>
      <family val="1"/>
      <charset val="204"/>
    </font>
    <font>
      <b/>
      <sz val="8"/>
      <color theme="1"/>
      <name val="Times New Roman"/>
      <family val="1"/>
      <charset val="204"/>
    </font>
    <font>
      <sz val="8"/>
      <color indexed="81"/>
      <name val="Tahoma"/>
      <family val="2"/>
      <charset val="204"/>
    </font>
    <font>
      <sz val="9"/>
      <color theme="1"/>
      <name val="Times New Roman"/>
      <family val="1"/>
      <charset val="204"/>
    </font>
    <font>
      <b/>
      <sz val="9"/>
      <color theme="1"/>
      <name val="Times New Roman"/>
      <family val="1"/>
      <charset val="204"/>
    </font>
    <font>
      <b/>
      <sz val="12"/>
      <color indexed="81"/>
      <name val="Times New Roman"/>
      <family val="1"/>
      <charset val="204"/>
    </font>
    <font>
      <sz val="9"/>
      <color indexed="81"/>
      <name val="Tahoma"/>
      <charset val="1"/>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47">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vertical="center"/>
    </xf>
    <xf numFmtId="0" fontId="8" fillId="0" borderId="0" xfId="0" applyFont="1"/>
    <xf numFmtId="0" fontId="1" fillId="0" borderId="0" xfId="0" applyFont="1"/>
    <xf numFmtId="0" fontId="1"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lignment vertical="center" wrapText="1"/>
    </xf>
    <xf numFmtId="0" fontId="6" fillId="0" borderId="3" xfId="0" applyFont="1" applyBorder="1" applyAlignment="1" applyProtection="1">
      <alignment wrapText="1"/>
      <protection locked="0"/>
    </xf>
    <xf numFmtId="0" fontId="1" fillId="0" borderId="2" xfId="0" applyFont="1" applyBorder="1" applyAlignment="1">
      <alignment vertical="top"/>
    </xf>
    <xf numFmtId="0" fontId="6" fillId="0" borderId="3" xfId="0" applyFont="1" applyBorder="1" applyAlignment="1" applyProtection="1">
      <alignment horizontal="left" wrapText="1"/>
      <protection locked="0"/>
    </xf>
    <xf numFmtId="0" fontId="6" fillId="0" borderId="3" xfId="0" applyFont="1" applyBorder="1" applyAlignment="1" applyProtection="1">
      <alignment horizontal="left"/>
      <protection locked="0"/>
    </xf>
    <xf numFmtId="0" fontId="0" fillId="0" borderId="0" xfId="0" applyAlignment="1">
      <alignment wrapText="1"/>
    </xf>
    <xf numFmtId="0" fontId="9" fillId="0" borderId="0" xfId="0" applyFont="1"/>
    <xf numFmtId="0" fontId="1" fillId="0" borderId="3" xfId="0" applyFont="1" applyBorder="1"/>
    <xf numFmtId="0" fontId="1" fillId="0" borderId="0" xfId="0" applyFont="1" applyAlignment="1">
      <alignment wrapText="1"/>
    </xf>
    <xf numFmtId="0" fontId="10"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center"/>
    </xf>
    <xf numFmtId="0" fontId="9" fillId="0" borderId="7" xfId="0" applyFont="1" applyBorder="1"/>
    <xf numFmtId="0" fontId="1" fillId="0" borderId="0" xfId="0" applyFont="1" applyAlignment="1">
      <alignment horizontal="right"/>
    </xf>
    <xf numFmtId="0" fontId="0" fillId="0" borderId="0" xfId="0" applyAlignment="1">
      <alignment vertical="top"/>
    </xf>
    <xf numFmtId="0" fontId="2" fillId="0" borderId="0" xfId="0" applyFont="1"/>
    <xf numFmtId="0" fontId="12" fillId="0" borderId="0" xfId="0" applyFont="1" applyAlignment="1">
      <alignment horizontal="center"/>
    </xf>
    <xf numFmtId="164" fontId="2" fillId="0" borderId="3" xfId="0" applyNumberFormat="1" applyFont="1" applyBorder="1" applyAlignment="1">
      <alignment horizontal="center"/>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left" vertical="center" wrapText="1"/>
    </xf>
    <xf numFmtId="0" fontId="6" fillId="0" borderId="0" xfId="0" applyFont="1" applyAlignment="1">
      <alignment wrapText="1"/>
    </xf>
    <xf numFmtId="0" fontId="1" fillId="0" borderId="0" xfId="0" applyFont="1" applyAlignment="1">
      <alignment vertical="top" wrapText="1"/>
    </xf>
    <xf numFmtId="14" fontId="6" fillId="0" borderId="0" xfId="0" applyNumberFormat="1" applyFont="1"/>
    <xf numFmtId="164" fontId="6" fillId="0" borderId="3" xfId="0" applyNumberFormat="1"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lignment horizontal="center"/>
    </xf>
    <xf numFmtId="0" fontId="7" fillId="0" borderId="0" xfId="0" applyFont="1" applyAlignment="1">
      <alignment vertical="center"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lignment horizontal="center" wrapText="1"/>
    </xf>
    <xf numFmtId="14" fontId="7" fillId="0" borderId="3" xfId="0" applyNumberFormat="1" applyFont="1" applyBorder="1" applyAlignment="1">
      <alignment horizontal="center" wrapText="1"/>
    </xf>
    <xf numFmtId="0" fontId="2" fillId="0" borderId="0" xfId="0" applyFont="1" applyAlignment="1">
      <alignment horizontal="right"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vertical="center" wrapText="1"/>
    </xf>
    <xf numFmtId="0" fontId="14" fillId="0" borderId="1" xfId="0" applyFont="1" applyBorder="1" applyAlignment="1">
      <alignment horizontal="center" vertical="center"/>
    </xf>
    <xf numFmtId="2"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4" fontId="14" fillId="0" borderId="1" xfId="0" applyNumberFormat="1" applyFont="1" applyBorder="1" applyAlignment="1" applyProtection="1">
      <alignment horizontal="center" vertical="center" wrapText="1"/>
      <protection locked="0"/>
    </xf>
    <xf numFmtId="1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top" wrapText="1"/>
    </xf>
    <xf numFmtId="164" fontId="14" fillId="0" borderId="0" xfId="0" applyNumberFormat="1" applyFont="1" applyAlignment="1">
      <alignment horizontal="left" wrapText="1"/>
    </xf>
    <xf numFmtId="0" fontId="14" fillId="0" borderId="0" xfId="0" applyFont="1"/>
    <xf numFmtId="0" fontId="1" fillId="0" borderId="3" xfId="0" applyFont="1" applyBorder="1" applyAlignment="1">
      <alignment horizontal="center"/>
    </xf>
    <xf numFmtId="0" fontId="6" fillId="0" borderId="3" xfId="0" applyFont="1" applyBorder="1" applyAlignment="1" applyProtection="1">
      <alignment horizontal="center"/>
      <protection locked="0"/>
    </xf>
    <xf numFmtId="49" fontId="14" fillId="0" borderId="0" xfId="0" applyNumberFormat="1" applyFont="1" applyAlignment="1">
      <alignment horizontal="right" wrapText="1"/>
    </xf>
    <xf numFmtId="0" fontId="12" fillId="0" borderId="0" xfId="0" applyFont="1" applyAlignment="1">
      <alignment horizontal="center" wrapText="1"/>
    </xf>
    <xf numFmtId="0" fontId="9" fillId="0" borderId="0" xfId="0" applyFont="1" applyAlignment="1">
      <alignment horizontal="center" wrapText="1"/>
    </xf>
    <xf numFmtId="0" fontId="12" fillId="0" borderId="0" xfId="0" applyFont="1" applyAlignment="1">
      <alignment horizontal="left" wrapText="1"/>
    </xf>
    <xf numFmtId="0" fontId="17" fillId="0" borderId="1" xfId="0" applyFont="1" applyBorder="1" applyAlignment="1">
      <alignment horizontal="left" vertical="center" indent="2"/>
    </xf>
    <xf numFmtId="0" fontId="17" fillId="0" borderId="1" xfId="0" applyFont="1" applyBorder="1" applyAlignment="1">
      <alignment horizontal="center" vertical="center"/>
    </xf>
    <xf numFmtId="0" fontId="17" fillId="0" borderId="1" xfId="0" applyFont="1" applyBorder="1" applyAlignment="1">
      <alignment horizontal="left" vertical="center" indent="1"/>
    </xf>
    <xf numFmtId="0" fontId="19" fillId="0" borderId="1" xfId="0" applyFont="1" applyBorder="1" applyAlignment="1">
      <alignment horizontal="center" vertical="center"/>
    </xf>
    <xf numFmtId="0" fontId="17" fillId="0" borderId="1" xfId="0" applyFont="1" applyBorder="1" applyAlignment="1">
      <alignment vertical="center" wrapText="1"/>
    </xf>
    <xf numFmtId="0" fontId="19"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left"/>
    </xf>
    <xf numFmtId="0" fontId="9" fillId="0" borderId="0" xfId="0" applyFont="1" applyAlignment="1">
      <alignment horizontal="left"/>
    </xf>
    <xf numFmtId="0" fontId="1" fillId="0" borderId="9" xfId="0" applyFont="1" applyBorder="1" applyAlignment="1">
      <alignment vertical="center" wrapText="1"/>
    </xf>
    <xf numFmtId="0" fontId="1"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9" fillId="0" borderId="6" xfId="0" applyFont="1" applyBorder="1" applyAlignment="1">
      <alignment horizontal="center" vertical="center"/>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164" fontId="7" fillId="0" borderId="0" xfId="0" applyNumberFormat="1" applyFont="1" applyAlignment="1">
      <alignment horizontal="center" wrapText="1"/>
    </xf>
    <xf numFmtId="0" fontId="9" fillId="0" borderId="0" xfId="0" applyFont="1" applyAlignment="1">
      <alignment horizontal="center" vertical="top"/>
    </xf>
    <xf numFmtId="0" fontId="10" fillId="0" borderId="0" xfId="0" applyFont="1" applyAlignment="1">
      <alignment horizontal="center" vertical="center" wrapText="1"/>
    </xf>
    <xf numFmtId="165" fontId="6" fillId="0" borderId="19" xfId="0" applyNumberFormat="1"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164" fontId="1" fillId="0" borderId="3" xfId="0" applyNumberFormat="1" applyFont="1" applyBorder="1" applyAlignment="1">
      <alignment horizontal="center"/>
    </xf>
    <xf numFmtId="164" fontId="1" fillId="0" borderId="0" xfId="0" applyNumberFormat="1" applyFont="1" applyAlignment="1">
      <alignment horizontal="left"/>
    </xf>
    <xf numFmtId="1" fontId="2"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6" fillId="0" borderId="0" xfId="0" applyFont="1" applyAlignment="1">
      <alignment horizontal="center"/>
    </xf>
    <xf numFmtId="4" fontId="14" fillId="0" borderId="3" xfId="0" applyNumberFormat="1" applyFont="1" applyBorder="1" applyAlignment="1">
      <alignment horizontal="center" wrapText="1"/>
    </xf>
    <xf numFmtId="0" fontId="14" fillId="0" borderId="0" xfId="0" applyFont="1" applyAlignment="1">
      <alignment horizontal="left"/>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left" vertical="top"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6" fillId="0" borderId="0" xfId="0" applyFont="1" applyAlignment="1">
      <alignment horizontal="left" wrapText="1"/>
    </xf>
    <xf numFmtId="0" fontId="1" fillId="0" borderId="0" xfId="0" applyFont="1" applyAlignment="1">
      <alignment horizontal="left"/>
    </xf>
    <xf numFmtId="0" fontId="2" fillId="0" borderId="3" xfId="0" applyFont="1" applyBorder="1" applyAlignment="1">
      <alignment horizontal="center" vertical="center" wrapText="1"/>
    </xf>
    <xf numFmtId="0" fontId="1" fillId="0" borderId="0" xfId="0" applyFont="1" applyAlignment="1">
      <alignment horizontal="left" vertical="center" wrapText="1"/>
    </xf>
    <xf numFmtId="0" fontId="7" fillId="0" borderId="0" xfId="0" applyFont="1" applyAlignment="1">
      <alignment horizontal="center" vertical="center" wrapText="1"/>
    </xf>
    <xf numFmtId="0" fontId="15" fillId="0" borderId="3" xfId="0" applyFont="1" applyBorder="1" applyAlignment="1" applyProtection="1">
      <alignment horizontal="center" wrapText="1"/>
      <protection locked="0"/>
    </xf>
    <xf numFmtId="0" fontId="1" fillId="0" borderId="2" xfId="0" applyFont="1" applyBorder="1" applyAlignment="1">
      <alignment horizontal="center" vertical="center" wrapText="1"/>
    </xf>
    <xf numFmtId="0" fontId="7" fillId="0" borderId="0" xfId="0" applyFont="1" applyAlignment="1">
      <alignment horizontal="center" wrapText="1"/>
    </xf>
    <xf numFmtId="0" fontId="14" fillId="0" borderId="3" xfId="0" applyFont="1" applyBorder="1" applyAlignment="1" applyProtection="1">
      <alignment horizontal="center" wrapText="1"/>
      <protection locked="0"/>
    </xf>
    <xf numFmtId="0" fontId="7" fillId="0" borderId="0" xfId="0" applyFont="1" applyAlignment="1">
      <alignment horizontal="right" wrapText="1"/>
    </xf>
    <xf numFmtId="0" fontId="1" fillId="0" borderId="0" xfId="0" applyFont="1" applyAlignment="1">
      <alignment horizontal="center" vertical="center" wrapText="1"/>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0" xfId="0" applyFont="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top"/>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7" fillId="0" borderId="4" xfId="0" applyFont="1" applyBorder="1" applyAlignment="1">
      <alignment horizontal="center" vertical="center" textRotation="90" wrapText="1"/>
    </xf>
    <xf numFmtId="0" fontId="17" fillId="0" borderId="5"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7" fillId="0" borderId="1" xfId="0" applyFont="1" applyBorder="1" applyAlignment="1">
      <alignment horizontal="center" vertical="center" textRotation="90"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164" fontId="2" fillId="0" borderId="3" xfId="0" applyNumberFormat="1" applyFont="1" applyBorder="1" applyAlignment="1">
      <alignment horizontal="center"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7" fillId="0" borderId="1" xfId="0" applyFont="1" applyBorder="1" applyAlignment="1">
      <alignment horizontal="center" vertical="top" wrapText="1"/>
    </xf>
    <xf numFmtId="0" fontId="19" fillId="0" borderId="1" xfId="0" applyFont="1" applyBorder="1" applyAlignment="1">
      <alignment horizontal="left" vertical="top" wrapText="1"/>
    </xf>
    <xf numFmtId="0" fontId="17" fillId="0" borderId="1" xfId="0" applyFont="1" applyBorder="1" applyAlignment="1">
      <alignment horizontal="center" vertical="center" wrapText="1"/>
    </xf>
    <xf numFmtId="0" fontId="2" fillId="0" borderId="0" xfId="0" applyFont="1" applyAlignment="1">
      <alignment horizontal="right" wrapText="1"/>
    </xf>
    <xf numFmtId="164" fontId="2" fillId="0" borderId="0" xfId="0" applyNumberFormat="1" applyFont="1" applyAlignment="1">
      <alignment horizontal="left" wrapText="1"/>
    </xf>
    <xf numFmtId="0" fontId="21" fillId="0" borderId="0" xfId="0" applyFont="1" applyAlignment="1">
      <alignment horizontal="left" vertical="top"/>
    </xf>
    <xf numFmtId="0" fontId="1" fillId="0" borderId="3" xfId="0" applyFont="1" applyBorder="1" applyAlignment="1" applyProtection="1">
      <alignment horizontal="left"/>
      <protection locked="0"/>
    </xf>
    <xf numFmtId="0" fontId="17" fillId="0" borderId="0" xfId="0" applyFont="1" applyAlignment="1">
      <alignment horizontal="left" vertical="center"/>
    </xf>
    <xf numFmtId="0" fontId="21" fillId="0" borderId="1" xfId="0" applyFont="1" applyBorder="1" applyAlignment="1">
      <alignment horizontal="left" vertical="center" wrapText="1"/>
    </xf>
    <xf numFmtId="0" fontId="2"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2"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textRotation="90" wrapText="1"/>
    </xf>
    <xf numFmtId="0" fontId="22" fillId="0" borderId="1" xfId="0" applyFont="1" applyBorder="1" applyAlignment="1">
      <alignment horizontal="center" vertical="center" wrapText="1"/>
    </xf>
    <xf numFmtId="0" fontId="22" fillId="0" borderId="1" xfId="0" applyFont="1" applyBorder="1" applyAlignment="1">
      <alignment horizontal="left" vertical="top"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xf>
    <xf numFmtId="0" fontId="9" fillId="0" borderId="3" xfId="0" applyFont="1" applyBorder="1" applyAlignment="1" applyProtection="1">
      <alignment horizontal="left" vertical="center"/>
      <protection locked="0"/>
    </xf>
    <xf numFmtId="0" fontId="2" fillId="0" borderId="3" xfId="0" applyFont="1" applyBorder="1" applyAlignment="1">
      <alignment horizontal="center" vertical="center"/>
    </xf>
    <xf numFmtId="164" fontId="1" fillId="0" borderId="3" xfId="0" applyNumberFormat="1" applyFont="1" applyBorder="1" applyAlignment="1">
      <alignment horizontal="left"/>
    </xf>
    <xf numFmtId="0" fontId="9" fillId="0" borderId="0" xfId="0" applyFont="1" applyAlignment="1">
      <alignment horizontal="left" wrapText="1"/>
    </xf>
    <xf numFmtId="0" fontId="9" fillId="0" borderId="0" xfId="0" applyFont="1" applyAlignment="1">
      <alignment horizontal="left"/>
    </xf>
    <xf numFmtId="164" fontId="7" fillId="0" borderId="3" xfId="0" applyNumberFormat="1" applyFont="1" applyBorder="1" applyAlignment="1">
      <alignment horizontal="center" wrapText="1"/>
    </xf>
    <xf numFmtId="0" fontId="9" fillId="0" borderId="2" xfId="0" applyFont="1" applyBorder="1" applyAlignment="1">
      <alignment horizontal="center" vertical="top"/>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4" xfId="0"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wrapText="1"/>
    </xf>
    <xf numFmtId="164" fontId="6" fillId="0" borderId="3" xfId="0" applyNumberFormat="1" applyFont="1" applyBorder="1" applyAlignment="1">
      <alignment horizontal="left" wrapText="1"/>
    </xf>
    <xf numFmtId="49" fontId="14" fillId="0" borderId="7" xfId="0" applyNumberFormat="1" applyFont="1" applyBorder="1" applyAlignment="1" applyProtection="1">
      <alignment horizontal="center" wrapText="1"/>
      <protection locked="0"/>
    </xf>
    <xf numFmtId="4" fontId="14" fillId="0" borderId="0" xfId="0" applyNumberFormat="1" applyFont="1" applyAlignment="1">
      <alignment horizontal="left" wrapText="1"/>
    </xf>
    <xf numFmtId="49" fontId="14" fillId="0" borderId="3" xfId="0" applyNumberFormat="1" applyFont="1" applyBorder="1" applyAlignment="1" applyProtection="1">
      <alignment horizontal="center" wrapText="1"/>
      <protection locked="0"/>
    </xf>
    <xf numFmtId="0" fontId="14" fillId="0" borderId="0" xfId="0" applyFont="1" applyAlignment="1">
      <alignment horizontal="left"/>
    </xf>
    <xf numFmtId="164" fontId="15" fillId="0" borderId="3" xfId="0" applyNumberFormat="1" applyFont="1" applyBorder="1" applyAlignment="1">
      <alignment horizontal="center" wrapText="1"/>
    </xf>
    <xf numFmtId="164" fontId="14" fillId="0" borderId="3" xfId="0" applyNumberFormat="1" applyFont="1" applyBorder="1" applyAlignment="1">
      <alignment horizontal="center" wrapText="1"/>
    </xf>
    <xf numFmtId="0" fontId="6" fillId="0" borderId="0" xfId="0" applyFont="1" applyAlignment="1">
      <alignment horizontal="left" vertical="center" wrapText="1"/>
    </xf>
    <xf numFmtId="4" fontId="14" fillId="0" borderId="7" xfId="0" applyNumberFormat="1" applyFont="1" applyBorder="1" applyAlignment="1">
      <alignment horizontal="center" wrapText="1"/>
    </xf>
    <xf numFmtId="0" fontId="14" fillId="0" borderId="7" xfId="0" applyFont="1" applyBorder="1" applyAlignment="1">
      <alignment horizontal="center" wrapText="1"/>
    </xf>
    <xf numFmtId="4" fontId="14" fillId="0" borderId="3" xfId="0" applyNumberFormat="1"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horizontal="center" vertical="top" wrapText="1"/>
    </xf>
    <xf numFmtId="0" fontId="6" fillId="0" borderId="0" xfId="0" applyFont="1" applyAlignment="1" applyProtection="1">
      <alignment horizontal="left" vertical="top" wrapText="1"/>
      <protection locked="0"/>
    </xf>
    <xf numFmtId="164" fontId="6" fillId="0" borderId="3" xfId="0" applyNumberFormat="1" applyFont="1" applyBorder="1" applyAlignment="1">
      <alignment horizontal="center" wrapText="1"/>
    </xf>
    <xf numFmtId="0" fontId="1" fillId="0" borderId="2" xfId="0" applyFont="1" applyBorder="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6" fillId="0" borderId="3" xfId="0" applyFont="1" applyBorder="1" applyAlignment="1">
      <alignment horizontal="center"/>
    </xf>
    <xf numFmtId="0" fontId="6" fillId="0" borderId="0" xfId="0" applyFont="1" applyAlignment="1">
      <alignment horizontal="left" vertical="center"/>
    </xf>
    <xf numFmtId="164" fontId="6" fillId="0" borderId="3" xfId="0" applyNumberFormat="1" applyFont="1" applyBorder="1" applyAlignment="1">
      <alignment horizontal="center"/>
    </xf>
    <xf numFmtId="0" fontId="16" fillId="0" borderId="0" xfId="0" applyFont="1" applyAlignment="1">
      <alignment horizontal="center" wrapText="1"/>
    </xf>
  </cellXfs>
  <cellStyles count="1">
    <cellStyle name="Звичайний"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9999"/>
      <color rgb="FFFF5050"/>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1">
    <tabColor theme="4" tint="0.39997558519241921"/>
    <pageSetUpPr fitToPage="1"/>
  </sheetPr>
  <dimension ref="A1:M290"/>
  <sheetViews>
    <sheetView tabSelected="1" view="pageBreakPreview" zoomScaleNormal="66" zoomScaleSheetLayoutView="100" workbookViewId="0">
      <selection activeCell="C4" sqref="C4"/>
    </sheetView>
  </sheetViews>
  <sheetFormatPr defaultColWidth="8.85546875" defaultRowHeight="36" customHeight="1" outlineLevelRow="1" x14ac:dyDescent="0.25"/>
  <cols>
    <col min="1" max="1" width="7.42578125" style="1" customWidth="1"/>
    <col min="2" max="2" width="20.140625" style="1" customWidth="1"/>
    <col min="3" max="3" width="50.42578125" style="1" customWidth="1"/>
    <col min="4" max="4" width="10.42578125" style="2" customWidth="1"/>
    <col min="5" max="5" width="11.28515625" style="2" customWidth="1"/>
    <col min="6" max="6" width="15.140625" style="2" customWidth="1"/>
    <col min="7" max="7" width="26.7109375" style="2" customWidth="1"/>
    <col min="8" max="8" width="11.5703125" style="1" customWidth="1"/>
    <col min="9" max="9" width="7" style="1" customWidth="1"/>
    <col min="10" max="10" width="11.7109375" style="1" customWidth="1"/>
    <col min="11" max="11" width="13" style="1" customWidth="1"/>
    <col min="12" max="12" width="18" style="1" customWidth="1"/>
    <col min="13" max="13" width="21.140625" style="1" customWidth="1"/>
    <col min="14" max="16384" width="8.85546875" style="1"/>
  </cols>
  <sheetData>
    <row r="1" spans="1:7" ht="18.75" x14ac:dyDescent="0.25">
      <c r="A1" s="153" t="s">
        <v>31</v>
      </c>
      <c r="B1" s="153"/>
      <c r="C1" s="153"/>
      <c r="D1" s="153"/>
      <c r="E1" s="153"/>
      <c r="F1" s="153"/>
      <c r="G1" s="153"/>
    </row>
    <row r="2" spans="1:7" ht="18.75" x14ac:dyDescent="0.25">
      <c r="A2" s="153" t="s">
        <v>30</v>
      </c>
      <c r="B2" s="153"/>
      <c r="C2" s="153"/>
      <c r="D2" s="153"/>
      <c r="E2" s="153"/>
      <c r="F2" s="153"/>
      <c r="G2" s="153"/>
    </row>
    <row r="3" spans="1:7" ht="18.75" x14ac:dyDescent="0.25">
      <c r="A3" s="153" t="s">
        <v>74</v>
      </c>
      <c r="B3" s="153"/>
      <c r="C3" s="153"/>
      <c r="D3" s="153"/>
      <c r="E3" s="153"/>
      <c r="F3" s="153"/>
      <c r="G3" s="153"/>
    </row>
    <row r="4" spans="1:7" ht="36.75" customHeight="1" x14ac:dyDescent="0.3">
      <c r="A4" s="158" t="s">
        <v>75</v>
      </c>
      <c r="B4" s="158"/>
      <c r="C4" s="54"/>
      <c r="D4" s="53" t="s">
        <v>29</v>
      </c>
      <c r="E4" s="55"/>
      <c r="F4" s="16"/>
      <c r="G4" s="16"/>
    </row>
    <row r="5" spans="1:7" ht="33.75" customHeight="1" x14ac:dyDescent="0.3">
      <c r="B5" s="15" t="s">
        <v>10</v>
      </c>
      <c r="C5" s="160"/>
      <c r="D5" s="160"/>
      <c r="E5" s="161" t="s">
        <v>72</v>
      </c>
      <c r="F5" s="161"/>
      <c r="G5" s="5"/>
    </row>
    <row r="6" spans="1:7" ht="35.25" customHeight="1" x14ac:dyDescent="0.3">
      <c r="A6" s="8" t="s">
        <v>9</v>
      </c>
      <c r="B6" s="24"/>
      <c r="C6" s="9"/>
      <c r="D6" s="10"/>
      <c r="E6" s="18" t="s">
        <v>28</v>
      </c>
      <c r="F6" s="17"/>
      <c r="G6" s="19" t="s">
        <v>27</v>
      </c>
    </row>
    <row r="7" spans="1:7" ht="48.75" customHeight="1" x14ac:dyDescent="0.3">
      <c r="A7" s="11"/>
      <c r="B7" s="156" t="s">
        <v>8</v>
      </c>
      <c r="C7" s="156"/>
      <c r="D7" s="156"/>
      <c r="E7" s="156"/>
      <c r="F7" s="156"/>
      <c r="G7" s="156"/>
    </row>
    <row r="8" spans="1:7" ht="67.5" customHeight="1" x14ac:dyDescent="0.35">
      <c r="A8" s="154"/>
      <c r="B8" s="154"/>
      <c r="C8" s="154"/>
      <c r="D8" s="154"/>
      <c r="E8" s="154"/>
      <c r="F8" s="154"/>
      <c r="G8" s="154"/>
    </row>
    <row r="9" spans="1:7" ht="20.25" customHeight="1" x14ac:dyDescent="0.25">
      <c r="A9" s="155" t="s">
        <v>7</v>
      </c>
      <c r="B9" s="155"/>
      <c r="C9" s="155"/>
      <c r="D9" s="155"/>
      <c r="E9" s="155"/>
      <c r="F9" s="155"/>
      <c r="G9" s="155"/>
    </row>
    <row r="10" spans="1:7" ht="28.5" customHeight="1" x14ac:dyDescent="0.3">
      <c r="A10" s="149" t="s">
        <v>12</v>
      </c>
      <c r="B10" s="149"/>
      <c r="C10" s="157"/>
      <c r="D10" s="157"/>
      <c r="E10" s="157"/>
      <c r="F10" s="157"/>
      <c r="G10" s="157"/>
    </row>
    <row r="11" spans="1:7" ht="20.25" customHeight="1" x14ac:dyDescent="0.25">
      <c r="B11" s="4"/>
      <c r="C11" s="155" t="s">
        <v>11</v>
      </c>
      <c r="D11" s="155"/>
      <c r="E11" s="155"/>
      <c r="F11" s="155"/>
      <c r="G11" s="155"/>
    </row>
    <row r="12" spans="1:7" ht="57" customHeight="1" x14ac:dyDescent="0.3">
      <c r="A12" s="149" t="s">
        <v>14</v>
      </c>
      <c r="B12" s="149"/>
      <c r="C12" s="157"/>
      <c r="D12" s="157"/>
      <c r="E12" s="157"/>
      <c r="F12" s="157"/>
      <c r="G12" s="157"/>
    </row>
    <row r="13" spans="1:7" ht="22.5" customHeight="1" x14ac:dyDescent="0.25">
      <c r="B13" s="6"/>
      <c r="C13" s="159" t="s">
        <v>13</v>
      </c>
      <c r="D13" s="159"/>
      <c r="E13" s="159"/>
      <c r="F13" s="159"/>
      <c r="G13" s="159"/>
    </row>
    <row r="14" spans="1:7" ht="54" customHeight="1" x14ac:dyDescent="0.35">
      <c r="A14" s="149" t="s">
        <v>16</v>
      </c>
      <c r="B14" s="149"/>
      <c r="C14" s="154"/>
      <c r="D14" s="154"/>
      <c r="E14" s="154"/>
      <c r="F14" s="154"/>
      <c r="G14" s="7" t="s">
        <v>32</v>
      </c>
    </row>
    <row r="15" spans="1:7" ht="35.25" customHeight="1" x14ac:dyDescent="0.25">
      <c r="B15" s="6"/>
      <c r="C15" s="155" t="s">
        <v>15</v>
      </c>
      <c r="D15" s="155"/>
      <c r="E15" s="155"/>
      <c r="F15" s="155"/>
      <c r="G15" s="4"/>
    </row>
    <row r="16" spans="1:7" ht="63.75" customHeight="1" x14ac:dyDescent="0.3">
      <c r="A16" s="149" t="s">
        <v>14</v>
      </c>
      <c r="B16" s="149"/>
      <c r="C16" s="157"/>
      <c r="D16" s="157"/>
      <c r="E16" s="157"/>
      <c r="F16" s="157"/>
      <c r="G16" s="157"/>
    </row>
    <row r="17" spans="1:13" ht="36.75" customHeight="1" x14ac:dyDescent="0.25">
      <c r="B17" s="6"/>
      <c r="C17" s="162" t="s">
        <v>13</v>
      </c>
      <c r="D17" s="162"/>
      <c r="E17" s="162"/>
      <c r="F17" s="162"/>
      <c r="G17" s="162"/>
      <c r="J17" s="148" t="s">
        <v>1</v>
      </c>
      <c r="K17" s="148" t="s">
        <v>3</v>
      </c>
      <c r="L17" s="148" t="s">
        <v>56</v>
      </c>
      <c r="M17" s="148" t="s">
        <v>57</v>
      </c>
    </row>
    <row r="18" spans="1:13" ht="36" customHeight="1" x14ac:dyDescent="0.25">
      <c r="A18" s="148" t="s">
        <v>18</v>
      </c>
      <c r="B18" s="148" t="s">
        <v>77</v>
      </c>
      <c r="C18" s="169" t="s">
        <v>6</v>
      </c>
      <c r="D18" s="170"/>
      <c r="E18" s="166" t="s">
        <v>0</v>
      </c>
      <c r="F18" s="167"/>
      <c r="G18" s="168"/>
      <c r="J18" s="148"/>
      <c r="K18" s="148"/>
      <c r="L18" s="148"/>
      <c r="M18" s="148"/>
    </row>
    <row r="19" spans="1:13" ht="98.25" customHeight="1" x14ac:dyDescent="0.25">
      <c r="A19" s="148"/>
      <c r="B19" s="148"/>
      <c r="C19" s="171"/>
      <c r="D19" s="172"/>
      <c r="E19" s="60" t="s">
        <v>1</v>
      </c>
      <c r="F19" s="60" t="s">
        <v>2</v>
      </c>
      <c r="G19" s="60" t="s">
        <v>3</v>
      </c>
      <c r="H19" s="61" t="s">
        <v>261</v>
      </c>
      <c r="J19" s="148"/>
      <c r="K19" s="148"/>
      <c r="L19" s="148"/>
      <c r="M19" s="148"/>
    </row>
    <row r="20" spans="1:13" ht="46.5" customHeight="1" outlineLevel="1" x14ac:dyDescent="0.25">
      <c r="A20" s="163" t="s">
        <v>19</v>
      </c>
      <c r="B20" s="141" t="s">
        <v>76</v>
      </c>
      <c r="C20" s="143" t="s">
        <v>118</v>
      </c>
      <c r="D20" s="144"/>
      <c r="E20" s="60">
        <f>E21+E22</f>
        <v>0</v>
      </c>
      <c r="F20" s="98">
        <f>IF(E20=0,0,ROUND((E21*F21+E22*F22)/(E21+E22),1))</f>
        <v>0</v>
      </c>
      <c r="G20" s="98">
        <f>G21+G22</f>
        <v>0</v>
      </c>
      <c r="J20" s="97"/>
      <c r="K20" s="97"/>
      <c r="L20" s="60" t="s">
        <v>98</v>
      </c>
      <c r="M20" s="60"/>
    </row>
    <row r="21" spans="1:13" ht="15.75" outlineLevel="1" x14ac:dyDescent="0.25">
      <c r="A21" s="164"/>
      <c r="B21" s="142"/>
      <c r="C21" s="143" t="s">
        <v>96</v>
      </c>
      <c r="D21" s="144"/>
      <c r="E21" s="60">
        <f>IF(K21=0,0,J21)</f>
        <v>0</v>
      </c>
      <c r="F21" s="98">
        <f>IF(E21=0,0,ROUND(G21/E21,1))</f>
        <v>0</v>
      </c>
      <c r="G21" s="98">
        <f>IF(J21=0,0,K21)</f>
        <v>0</v>
      </c>
      <c r="J21" s="96"/>
      <c r="K21" s="96"/>
      <c r="L21" s="60" t="s">
        <v>99</v>
      </c>
      <c r="M21" s="60">
        <v>0.5</v>
      </c>
    </row>
    <row r="22" spans="1:13" ht="15.75" outlineLevel="1" x14ac:dyDescent="0.25">
      <c r="A22" s="164"/>
      <c r="B22" s="142"/>
      <c r="C22" s="143" t="s">
        <v>97</v>
      </c>
      <c r="D22" s="144"/>
      <c r="E22" s="60">
        <f>IF(K22=0,0,J22)</f>
        <v>0</v>
      </c>
      <c r="F22" s="98">
        <f>IF(E22=0,0,ROUND(G22/E22,1))</f>
        <v>0</v>
      </c>
      <c r="G22" s="98">
        <f>IF(J22=0,0,K22)</f>
        <v>0</v>
      </c>
      <c r="J22" s="96"/>
      <c r="K22" s="96"/>
      <c r="L22" s="60" t="s">
        <v>100</v>
      </c>
      <c r="M22" s="60">
        <v>0.5</v>
      </c>
    </row>
    <row r="23" spans="1:13" ht="72.75" customHeight="1" outlineLevel="1" x14ac:dyDescent="0.25">
      <c r="A23" s="164"/>
      <c r="B23" s="142"/>
      <c r="C23" s="143" t="s">
        <v>81</v>
      </c>
      <c r="D23" s="144"/>
      <c r="E23" s="60">
        <f>E24+E25</f>
        <v>0</v>
      </c>
      <c r="F23" s="98">
        <f>IF(E23=0,0,ROUND((E24*F24+E25*F25)/(E24+E25),1))</f>
        <v>0</v>
      </c>
      <c r="G23" s="98">
        <f>G24+G25</f>
        <v>0</v>
      </c>
      <c r="J23" s="97"/>
      <c r="K23" s="97"/>
      <c r="L23" s="60" t="s">
        <v>98</v>
      </c>
      <c r="M23" s="60"/>
    </row>
    <row r="24" spans="1:13" ht="15.75" outlineLevel="1" x14ac:dyDescent="0.25">
      <c r="A24" s="164"/>
      <c r="B24" s="142"/>
      <c r="C24" s="143" t="s">
        <v>96</v>
      </c>
      <c r="D24" s="144"/>
      <c r="E24" s="60">
        <f t="shared" ref="E24:E29" si="0">IF(K24=0,0,J24)</f>
        <v>0</v>
      </c>
      <c r="F24" s="98">
        <f>IF(E24=0,0,ROUND(G24/E24,1))</f>
        <v>0</v>
      </c>
      <c r="G24" s="98">
        <f t="shared" ref="G24:G29" si="1">IF(J24=0,0,K24)</f>
        <v>0</v>
      </c>
      <c r="J24" s="96"/>
      <c r="K24" s="96"/>
      <c r="L24" s="60" t="s">
        <v>99</v>
      </c>
      <c r="M24" s="60">
        <v>0.5</v>
      </c>
    </row>
    <row r="25" spans="1:13" ht="15.75" outlineLevel="1" x14ac:dyDescent="0.25">
      <c r="A25" s="164"/>
      <c r="B25" s="142"/>
      <c r="C25" s="143" t="s">
        <v>97</v>
      </c>
      <c r="D25" s="144"/>
      <c r="E25" s="60">
        <f t="shared" si="0"/>
        <v>0</v>
      </c>
      <c r="F25" s="98">
        <f>IF(E25=0,0,ROUND(G25/E25,1))</f>
        <v>0</v>
      </c>
      <c r="G25" s="98">
        <f t="shared" si="1"/>
        <v>0</v>
      </c>
      <c r="J25" s="96"/>
      <c r="K25" s="96"/>
      <c r="L25" s="60" t="s">
        <v>100</v>
      </c>
      <c r="M25" s="60">
        <v>0.5</v>
      </c>
    </row>
    <row r="26" spans="1:13" ht="75" customHeight="1" outlineLevel="1" x14ac:dyDescent="0.25">
      <c r="A26" s="164"/>
      <c r="B26" s="142"/>
      <c r="C26" s="138" t="s">
        <v>82</v>
      </c>
      <c r="D26" s="138"/>
      <c r="E26" s="60">
        <f t="shared" si="0"/>
        <v>0</v>
      </c>
      <c r="F26" s="98">
        <f t="shared" ref="F26:F45" si="2">IF(E26=0,0,ROUND(G26/E26,1))</f>
        <v>0</v>
      </c>
      <c r="G26" s="98">
        <f t="shared" si="1"/>
        <v>0</v>
      </c>
      <c r="J26" s="96"/>
      <c r="K26" s="96"/>
      <c r="L26" s="60" t="s">
        <v>99</v>
      </c>
      <c r="M26" s="60">
        <v>1</v>
      </c>
    </row>
    <row r="27" spans="1:13" ht="219" customHeight="1" outlineLevel="1" x14ac:dyDescent="0.25">
      <c r="A27" s="164"/>
      <c r="B27" s="142"/>
      <c r="C27" s="138" t="s">
        <v>83</v>
      </c>
      <c r="D27" s="138"/>
      <c r="E27" s="60">
        <f t="shared" si="0"/>
        <v>0</v>
      </c>
      <c r="F27" s="98">
        <f t="shared" si="2"/>
        <v>0</v>
      </c>
      <c r="G27" s="98">
        <f t="shared" si="1"/>
        <v>0</v>
      </c>
      <c r="J27" s="96"/>
      <c r="K27" s="96"/>
      <c r="L27" s="60" t="s">
        <v>100</v>
      </c>
      <c r="M27" s="60">
        <v>4</v>
      </c>
    </row>
    <row r="28" spans="1:13" ht="122.25" customHeight="1" outlineLevel="1" x14ac:dyDescent="0.25">
      <c r="A28" s="164"/>
      <c r="B28" s="142"/>
      <c r="C28" s="138" t="s">
        <v>84</v>
      </c>
      <c r="D28" s="138"/>
      <c r="E28" s="60">
        <f t="shared" si="0"/>
        <v>0</v>
      </c>
      <c r="F28" s="98">
        <f t="shared" si="2"/>
        <v>0</v>
      </c>
      <c r="G28" s="98">
        <f t="shared" si="1"/>
        <v>0</v>
      </c>
      <c r="J28" s="96"/>
      <c r="K28" s="96"/>
      <c r="L28" s="60" t="s">
        <v>100</v>
      </c>
      <c r="M28" s="60">
        <v>2</v>
      </c>
    </row>
    <row r="29" spans="1:13" ht="76.900000000000006" customHeight="1" outlineLevel="1" x14ac:dyDescent="0.25">
      <c r="A29" s="164"/>
      <c r="B29" s="142"/>
      <c r="C29" s="138" t="s">
        <v>85</v>
      </c>
      <c r="D29" s="138"/>
      <c r="E29" s="60">
        <f t="shared" si="0"/>
        <v>0</v>
      </c>
      <c r="F29" s="98">
        <f t="shared" si="2"/>
        <v>0</v>
      </c>
      <c r="G29" s="98">
        <f t="shared" si="1"/>
        <v>0</v>
      </c>
      <c r="J29" s="96"/>
      <c r="K29" s="96"/>
      <c r="L29" s="60" t="s">
        <v>100</v>
      </c>
      <c r="M29" s="60">
        <v>4</v>
      </c>
    </row>
    <row r="30" spans="1:13" ht="39" customHeight="1" outlineLevel="1" x14ac:dyDescent="0.25">
      <c r="A30" s="164"/>
      <c r="B30" s="142"/>
      <c r="C30" s="138" t="s">
        <v>86</v>
      </c>
      <c r="D30" s="138"/>
      <c r="E30" s="60">
        <f>E31+E32</f>
        <v>0</v>
      </c>
      <c r="F30" s="98">
        <f>IF(E30=0,0,ROUND((E31*F31+E32*F32)/(E31+E32),1))</f>
        <v>0</v>
      </c>
      <c r="G30" s="98">
        <f>G31+G32</f>
        <v>0</v>
      </c>
      <c r="J30" s="97"/>
      <c r="K30" s="97"/>
      <c r="L30" s="60" t="s">
        <v>98</v>
      </c>
      <c r="M30" s="60"/>
    </row>
    <row r="31" spans="1:13" ht="15.75" outlineLevel="1" x14ac:dyDescent="0.25">
      <c r="A31" s="164"/>
      <c r="B31" s="142"/>
      <c r="C31" s="143" t="s">
        <v>96</v>
      </c>
      <c r="D31" s="144"/>
      <c r="E31" s="60">
        <f>IF(K31=0,0,J31)</f>
        <v>0</v>
      </c>
      <c r="F31" s="98">
        <f t="shared" si="2"/>
        <v>0</v>
      </c>
      <c r="G31" s="98">
        <f>IF(J31=0,0,K31)</f>
        <v>0</v>
      </c>
      <c r="J31" s="96"/>
      <c r="K31" s="96"/>
      <c r="L31" s="60" t="s">
        <v>99</v>
      </c>
      <c r="M31" s="60">
        <v>2</v>
      </c>
    </row>
    <row r="32" spans="1:13" ht="15.75" outlineLevel="1" x14ac:dyDescent="0.25">
      <c r="A32" s="164"/>
      <c r="B32" s="142"/>
      <c r="C32" s="143" t="s">
        <v>97</v>
      </c>
      <c r="D32" s="144"/>
      <c r="E32" s="60">
        <f>IF(K32=0,0,J32)</f>
        <v>0</v>
      </c>
      <c r="F32" s="98">
        <f t="shared" si="2"/>
        <v>0</v>
      </c>
      <c r="G32" s="98">
        <f>IF(J32=0,0,K32)</f>
        <v>0</v>
      </c>
      <c r="J32" s="96"/>
      <c r="K32" s="96"/>
      <c r="L32" s="60" t="s">
        <v>100</v>
      </c>
      <c r="M32" s="60">
        <v>2</v>
      </c>
    </row>
    <row r="33" spans="1:13" ht="63" customHeight="1" outlineLevel="1" x14ac:dyDescent="0.25">
      <c r="A33" s="164"/>
      <c r="B33" s="142"/>
      <c r="C33" s="138" t="s">
        <v>87</v>
      </c>
      <c r="D33" s="138"/>
      <c r="E33" s="60">
        <f>E34+E35</f>
        <v>0</v>
      </c>
      <c r="F33" s="98">
        <f>IF(E33=0,0,ROUND((E34*F34+E35*F35)/(E34+E35),1))</f>
        <v>0</v>
      </c>
      <c r="G33" s="98">
        <f>G34+G35</f>
        <v>0</v>
      </c>
      <c r="J33" s="97"/>
      <c r="K33" s="97"/>
      <c r="L33" s="60" t="s">
        <v>98</v>
      </c>
      <c r="M33" s="60"/>
    </row>
    <row r="34" spans="1:13" ht="15.75" outlineLevel="1" x14ac:dyDescent="0.25">
      <c r="A34" s="164"/>
      <c r="B34" s="142"/>
      <c r="C34" s="143" t="s">
        <v>96</v>
      </c>
      <c r="D34" s="144"/>
      <c r="E34" s="60">
        <f>IF(K34=0,0,J34)</f>
        <v>0</v>
      </c>
      <c r="F34" s="98">
        <f t="shared" si="2"/>
        <v>0</v>
      </c>
      <c r="G34" s="98">
        <f>IF(J34=0,0,K34)</f>
        <v>0</v>
      </c>
      <c r="J34" s="96"/>
      <c r="K34" s="96"/>
      <c r="L34" s="60" t="s">
        <v>99</v>
      </c>
      <c r="M34" s="60">
        <v>2</v>
      </c>
    </row>
    <row r="35" spans="1:13" ht="15.75" outlineLevel="1" x14ac:dyDescent="0.25">
      <c r="A35" s="164"/>
      <c r="B35" s="142"/>
      <c r="C35" s="143" t="s">
        <v>97</v>
      </c>
      <c r="D35" s="144"/>
      <c r="E35" s="60">
        <f>IF(K35=0,0,J35)</f>
        <v>0</v>
      </c>
      <c r="F35" s="98">
        <f t="shared" si="2"/>
        <v>0</v>
      </c>
      <c r="G35" s="98">
        <f>IF(J35=0,0,K35)</f>
        <v>0</v>
      </c>
      <c r="J35" s="96"/>
      <c r="K35" s="96"/>
      <c r="L35" s="60" t="s">
        <v>100</v>
      </c>
      <c r="M35" s="60">
        <v>2</v>
      </c>
    </row>
    <row r="36" spans="1:13" ht="142.5" customHeight="1" outlineLevel="1" x14ac:dyDescent="0.25">
      <c r="A36" s="164"/>
      <c r="B36" s="142"/>
      <c r="C36" s="138" t="s">
        <v>88</v>
      </c>
      <c r="D36" s="138"/>
      <c r="E36" s="60">
        <f>IF(K36=0,0,J36)</f>
        <v>0</v>
      </c>
      <c r="F36" s="98">
        <f t="shared" si="2"/>
        <v>0</v>
      </c>
      <c r="G36" s="98">
        <f>IF(J36=0,0,K36)</f>
        <v>0</v>
      </c>
      <c r="J36" s="96"/>
      <c r="K36" s="96"/>
      <c r="L36" s="60" t="s">
        <v>99</v>
      </c>
      <c r="M36" s="60">
        <v>4</v>
      </c>
    </row>
    <row r="37" spans="1:13" ht="107.25" customHeight="1" outlineLevel="1" x14ac:dyDescent="0.25">
      <c r="A37" s="164"/>
      <c r="B37" s="142"/>
      <c r="C37" s="138" t="s">
        <v>89</v>
      </c>
      <c r="D37" s="138"/>
      <c r="E37" s="60">
        <f>IF(K37=0,0,J37)</f>
        <v>0</v>
      </c>
      <c r="F37" s="98">
        <f t="shared" si="2"/>
        <v>0</v>
      </c>
      <c r="G37" s="98">
        <f>IF(J37=0,0,K37)</f>
        <v>0</v>
      </c>
      <c r="J37" s="96"/>
      <c r="K37" s="96"/>
      <c r="L37" s="60" t="s">
        <v>99</v>
      </c>
      <c r="M37" s="60">
        <v>0.5</v>
      </c>
    </row>
    <row r="38" spans="1:13" ht="111.75" customHeight="1" outlineLevel="1" x14ac:dyDescent="0.25">
      <c r="A38" s="164"/>
      <c r="B38" s="142"/>
      <c r="C38" s="138" t="s">
        <v>90</v>
      </c>
      <c r="D38" s="138"/>
      <c r="E38" s="60">
        <f>IF(K38=0,0,J38)</f>
        <v>0</v>
      </c>
      <c r="F38" s="98">
        <f t="shared" si="2"/>
        <v>0</v>
      </c>
      <c r="G38" s="98">
        <f>IF(J38=0,0,K38)</f>
        <v>0</v>
      </c>
      <c r="J38" s="96"/>
      <c r="K38" s="96"/>
      <c r="L38" s="60" t="s">
        <v>99</v>
      </c>
      <c r="M38" s="60">
        <v>2</v>
      </c>
    </row>
    <row r="39" spans="1:13" ht="102.75" customHeight="1" outlineLevel="1" x14ac:dyDescent="0.25">
      <c r="A39" s="164"/>
      <c r="B39" s="142"/>
      <c r="C39" s="138" t="s">
        <v>91</v>
      </c>
      <c r="D39" s="138"/>
      <c r="E39" s="60">
        <f>E40+E41</f>
        <v>0</v>
      </c>
      <c r="F39" s="98">
        <f>IF(E39=0,0,ROUND((E40*F40+E41*F41)/(E40+E41),1))</f>
        <v>0</v>
      </c>
      <c r="G39" s="98">
        <f>G40+G41</f>
        <v>0</v>
      </c>
      <c r="J39" s="97"/>
      <c r="K39" s="97"/>
      <c r="L39" s="60" t="s">
        <v>98</v>
      </c>
      <c r="M39" s="60"/>
    </row>
    <row r="40" spans="1:13" ht="15.75" outlineLevel="1" x14ac:dyDescent="0.25">
      <c r="A40" s="164"/>
      <c r="B40" s="142"/>
      <c r="C40" s="143" t="s">
        <v>96</v>
      </c>
      <c r="D40" s="144"/>
      <c r="E40" s="60">
        <f t="shared" ref="E40:E45" si="3">IF(K40=0,0,J40)</f>
        <v>0</v>
      </c>
      <c r="F40" s="98">
        <f t="shared" si="2"/>
        <v>0</v>
      </c>
      <c r="G40" s="98">
        <f t="shared" ref="G40:G45" si="4">IF(J40=0,0,K40)</f>
        <v>0</v>
      </c>
      <c r="J40" s="96"/>
      <c r="K40" s="96"/>
      <c r="L40" s="60" t="s">
        <v>99</v>
      </c>
      <c r="M40" s="60">
        <v>0.5</v>
      </c>
    </row>
    <row r="41" spans="1:13" ht="15.75" outlineLevel="1" x14ac:dyDescent="0.25">
      <c r="A41" s="164"/>
      <c r="B41" s="142"/>
      <c r="C41" s="143" t="s">
        <v>97</v>
      </c>
      <c r="D41" s="144"/>
      <c r="E41" s="60">
        <f t="shared" si="3"/>
        <v>0</v>
      </c>
      <c r="F41" s="98">
        <f t="shared" si="2"/>
        <v>0</v>
      </c>
      <c r="G41" s="98">
        <f t="shared" si="4"/>
        <v>0</v>
      </c>
      <c r="J41" s="96"/>
      <c r="K41" s="96"/>
      <c r="L41" s="60" t="s">
        <v>100</v>
      </c>
      <c r="M41" s="60">
        <v>2</v>
      </c>
    </row>
    <row r="42" spans="1:13" ht="46.5" customHeight="1" outlineLevel="1" x14ac:dyDescent="0.25">
      <c r="A42" s="164"/>
      <c r="B42" s="142"/>
      <c r="C42" s="138" t="s">
        <v>92</v>
      </c>
      <c r="D42" s="138"/>
      <c r="E42" s="60">
        <f t="shared" si="3"/>
        <v>0</v>
      </c>
      <c r="F42" s="98">
        <f t="shared" si="2"/>
        <v>0</v>
      </c>
      <c r="G42" s="98">
        <f t="shared" si="4"/>
        <v>0</v>
      </c>
      <c r="J42" s="96"/>
      <c r="K42" s="96"/>
      <c r="L42" s="60" t="s">
        <v>100</v>
      </c>
      <c r="M42" s="60">
        <v>2</v>
      </c>
    </row>
    <row r="43" spans="1:13" ht="128.25" customHeight="1" outlineLevel="1" x14ac:dyDescent="0.25">
      <c r="A43" s="164"/>
      <c r="B43" s="142"/>
      <c r="C43" s="138" t="s">
        <v>93</v>
      </c>
      <c r="D43" s="138"/>
      <c r="E43" s="60">
        <f t="shared" si="3"/>
        <v>0</v>
      </c>
      <c r="F43" s="98">
        <f t="shared" si="2"/>
        <v>0</v>
      </c>
      <c r="G43" s="98">
        <f t="shared" si="4"/>
        <v>0</v>
      </c>
      <c r="J43" s="96"/>
      <c r="K43" s="96"/>
      <c r="L43" s="60" t="s">
        <v>100</v>
      </c>
      <c r="M43" s="60">
        <v>4</v>
      </c>
    </row>
    <row r="44" spans="1:13" ht="66" customHeight="1" outlineLevel="1" x14ac:dyDescent="0.25">
      <c r="A44" s="164"/>
      <c r="B44" s="142"/>
      <c r="C44" s="138" t="s">
        <v>94</v>
      </c>
      <c r="D44" s="138"/>
      <c r="E44" s="60">
        <f t="shared" si="3"/>
        <v>0</v>
      </c>
      <c r="F44" s="98">
        <f t="shared" si="2"/>
        <v>0</v>
      </c>
      <c r="G44" s="98">
        <f t="shared" si="4"/>
        <v>0</v>
      </c>
      <c r="J44" s="96"/>
      <c r="K44" s="96"/>
      <c r="L44" s="60" t="s">
        <v>99</v>
      </c>
      <c r="M44" s="60">
        <v>1</v>
      </c>
    </row>
    <row r="45" spans="1:13" ht="51" customHeight="1" outlineLevel="1" x14ac:dyDescent="0.25">
      <c r="A45" s="164"/>
      <c r="B45" s="142"/>
      <c r="C45" s="138" t="s">
        <v>95</v>
      </c>
      <c r="D45" s="138"/>
      <c r="E45" s="60">
        <f t="shared" si="3"/>
        <v>0</v>
      </c>
      <c r="F45" s="98">
        <f t="shared" si="2"/>
        <v>0</v>
      </c>
      <c r="G45" s="98">
        <f t="shared" si="4"/>
        <v>0</v>
      </c>
      <c r="J45" s="96"/>
      <c r="K45" s="96"/>
      <c r="L45" s="60" t="s">
        <v>99</v>
      </c>
      <c r="M45" s="60">
        <v>0.5</v>
      </c>
    </row>
    <row r="46" spans="1:13" ht="36" customHeight="1" x14ac:dyDescent="0.25">
      <c r="A46" s="132" t="s">
        <v>260</v>
      </c>
      <c r="B46" s="133"/>
      <c r="C46" s="137" t="s">
        <v>5</v>
      </c>
      <c r="D46" s="137"/>
      <c r="E46" s="68">
        <f>SUM(E20:E45)-E21-E22-E24-E25-E31-E32-E34-E35-E40-E41</f>
        <v>0</v>
      </c>
      <c r="F46" s="99">
        <f>IF(E46=0,0,ROUND((E21*F21+E22*F22+E24*F24+E25*F25+E26*F26+E27*F27+E28*F28+E29*F29+E31*F31+E32*F32+E34*F34+E35*F35+E36*F36+E37*F37+E38*F38+E40*F40+E41*F41+E42*F42+E43*F43+E44*F44+E45*F45)/(E21+E22+E24+E25+E26+E27+E28+E29+E31+E32+E34+E35+E36+E37+E38+E40+E41+E42+E43+E44+E45),1))</f>
        <v>0</v>
      </c>
      <c r="G46" s="99">
        <f>SUM(G20:G45)-G21-G22-G24-G25-G31-G32-G34-G35-G40-G41</f>
        <v>0</v>
      </c>
      <c r="H46" s="1" t="e">
        <f>Звіт!$D$12/Звіт!$B$12</f>
        <v>#VALUE!</v>
      </c>
      <c r="J46" s="97"/>
      <c r="K46" s="97"/>
      <c r="L46" s="60"/>
      <c r="M46" s="60"/>
    </row>
    <row r="47" spans="1:13" ht="36" customHeight="1" x14ac:dyDescent="0.25">
      <c r="A47" s="132" t="s">
        <v>267</v>
      </c>
      <c r="B47" s="133"/>
      <c r="C47" s="137" t="s">
        <v>5</v>
      </c>
      <c r="D47" s="137"/>
      <c r="E47" s="68">
        <f>E46</f>
        <v>0</v>
      </c>
      <c r="F47" s="100">
        <f t="shared" ref="F47:G47" si="5">F46</f>
        <v>0</v>
      </c>
      <c r="G47" s="100">
        <f t="shared" si="5"/>
        <v>0</v>
      </c>
      <c r="J47" s="97"/>
      <c r="K47" s="97"/>
      <c r="L47" s="60"/>
      <c r="M47" s="60"/>
    </row>
    <row r="48" spans="1:13" ht="77.25" customHeight="1" outlineLevel="1" x14ac:dyDescent="0.25">
      <c r="A48" s="140" t="s">
        <v>214</v>
      </c>
      <c r="B48" s="141" t="s">
        <v>4</v>
      </c>
      <c r="C48" s="138" t="s">
        <v>101</v>
      </c>
      <c r="D48" s="138"/>
      <c r="E48" s="60">
        <f>IF(K48=0,0,J48)</f>
        <v>0</v>
      </c>
      <c r="F48" s="98">
        <f>IF(E48=0,0,ROUND(G48/E48,1))</f>
        <v>0</v>
      </c>
      <c r="G48" s="98">
        <f>IF(J48=0,0,K48)</f>
        <v>0</v>
      </c>
      <c r="J48" s="96"/>
      <c r="K48" s="96"/>
      <c r="L48" s="60" t="s">
        <v>99</v>
      </c>
      <c r="M48" s="60">
        <v>0.5</v>
      </c>
    </row>
    <row r="49" spans="1:13" ht="58.5" customHeight="1" outlineLevel="1" x14ac:dyDescent="0.25">
      <c r="A49" s="140"/>
      <c r="B49" s="142"/>
      <c r="C49" s="138" t="s">
        <v>102</v>
      </c>
      <c r="D49" s="138"/>
      <c r="E49" s="60">
        <f>IF(K49=0,0,J49)</f>
        <v>0</v>
      </c>
      <c r="F49" s="98">
        <f>IF(E49=0,0,ROUND(G49/E49,1))</f>
        <v>0</v>
      </c>
      <c r="G49" s="98">
        <f>IF(J49=0,0,K49)</f>
        <v>0</v>
      </c>
      <c r="J49" s="96"/>
      <c r="K49" s="96"/>
      <c r="L49" s="60" t="s">
        <v>99</v>
      </c>
      <c r="M49" s="60">
        <v>1</v>
      </c>
    </row>
    <row r="50" spans="1:13" ht="66" customHeight="1" outlineLevel="1" x14ac:dyDescent="0.25">
      <c r="A50" s="140"/>
      <c r="B50" s="142"/>
      <c r="C50" s="138" t="s">
        <v>103</v>
      </c>
      <c r="D50" s="138"/>
      <c r="E50" s="60">
        <f>IF(K50=0,0,J50)</f>
        <v>0</v>
      </c>
      <c r="F50" s="98">
        <f>IF(E50=0,0,ROUND(G50/E50,1))</f>
        <v>0</v>
      </c>
      <c r="G50" s="98">
        <f>IF(J50=0,0,K50)</f>
        <v>0</v>
      </c>
      <c r="J50" s="96"/>
      <c r="K50" s="96"/>
      <c r="L50" s="60" t="s">
        <v>99</v>
      </c>
      <c r="M50" s="60">
        <v>1</v>
      </c>
    </row>
    <row r="51" spans="1:13" ht="88.5" customHeight="1" outlineLevel="1" x14ac:dyDescent="0.25">
      <c r="A51" s="140"/>
      <c r="B51" s="142"/>
      <c r="C51" s="138" t="s">
        <v>104</v>
      </c>
      <c r="D51" s="138"/>
      <c r="E51" s="60">
        <f>E52+E53</f>
        <v>0</v>
      </c>
      <c r="F51" s="98">
        <f>IF(E51=0,0,ROUND((E52*F52+E53*F53)/(E52+E53),1))</f>
        <v>0</v>
      </c>
      <c r="G51" s="98">
        <f>G52+G53</f>
        <v>0</v>
      </c>
      <c r="J51" s="97"/>
      <c r="K51" s="97"/>
      <c r="L51" s="60" t="s">
        <v>98</v>
      </c>
      <c r="M51" s="60"/>
    </row>
    <row r="52" spans="1:13" ht="15.75" outlineLevel="1" x14ac:dyDescent="0.25">
      <c r="A52" s="140"/>
      <c r="B52" s="142"/>
      <c r="C52" s="143" t="s">
        <v>96</v>
      </c>
      <c r="D52" s="144"/>
      <c r="E52" s="60">
        <f>IF(K52=0,0,J52)</f>
        <v>0</v>
      </c>
      <c r="F52" s="98">
        <f>IF(E52=0,0,ROUND(G52/E52,1))</f>
        <v>0</v>
      </c>
      <c r="G52" s="98">
        <f>IF(J52=0,0,K52)</f>
        <v>0</v>
      </c>
      <c r="J52" s="96"/>
      <c r="K52" s="96"/>
      <c r="L52" s="60" t="s">
        <v>99</v>
      </c>
      <c r="M52" s="60">
        <v>1</v>
      </c>
    </row>
    <row r="53" spans="1:13" ht="15.75" outlineLevel="1" x14ac:dyDescent="0.25">
      <c r="A53" s="140"/>
      <c r="B53" s="142"/>
      <c r="C53" s="143" t="s">
        <v>97</v>
      </c>
      <c r="D53" s="144"/>
      <c r="E53" s="60">
        <f>IF(K53=0,0,J53)</f>
        <v>0</v>
      </c>
      <c r="F53" s="98">
        <f>IF(E53=0,0,ROUND(G53/E53,1))</f>
        <v>0</v>
      </c>
      <c r="G53" s="98">
        <f>IF(J53=0,0,K53)</f>
        <v>0</v>
      </c>
      <c r="J53" s="96"/>
      <c r="K53" s="96"/>
      <c r="L53" s="60" t="s">
        <v>100</v>
      </c>
      <c r="M53" s="60">
        <v>2</v>
      </c>
    </row>
    <row r="54" spans="1:13" ht="111" customHeight="1" outlineLevel="1" x14ac:dyDescent="0.25">
      <c r="A54" s="140"/>
      <c r="B54" s="142"/>
      <c r="C54" s="138" t="s">
        <v>105</v>
      </c>
      <c r="D54" s="138"/>
      <c r="E54" s="60">
        <f>IF(K54=0,0,J54)</f>
        <v>0</v>
      </c>
      <c r="F54" s="98">
        <f>IF(E54=0,0,ROUND(G54/E54,1))</f>
        <v>0</v>
      </c>
      <c r="G54" s="98">
        <f>IF(J54=0,0,K54)</f>
        <v>0</v>
      </c>
      <c r="J54" s="96"/>
      <c r="K54" s="96"/>
      <c r="L54" s="60" t="s">
        <v>99</v>
      </c>
      <c r="M54" s="60">
        <v>1</v>
      </c>
    </row>
    <row r="55" spans="1:13" ht="218.25" customHeight="1" outlineLevel="1" x14ac:dyDescent="0.25">
      <c r="A55" s="140"/>
      <c r="B55" s="142"/>
      <c r="C55" s="138" t="s">
        <v>106</v>
      </c>
      <c r="D55" s="138"/>
      <c r="E55" s="60">
        <f>IF(K55=0,0,J55)</f>
        <v>0</v>
      </c>
      <c r="F55" s="98">
        <f>IF(E55=0,0,ROUND(G55/E55,1))</f>
        <v>0</v>
      </c>
      <c r="G55" s="98">
        <f>IF(J55=0,0,K55)</f>
        <v>0</v>
      </c>
      <c r="J55" s="96"/>
      <c r="K55" s="96"/>
      <c r="L55" s="60" t="s">
        <v>100</v>
      </c>
      <c r="M55" s="60">
        <v>4</v>
      </c>
    </row>
    <row r="56" spans="1:13" ht="76.5" customHeight="1" outlineLevel="1" x14ac:dyDescent="0.25">
      <c r="A56" s="140"/>
      <c r="B56" s="142"/>
      <c r="C56" s="138" t="s">
        <v>107</v>
      </c>
      <c r="D56" s="138"/>
      <c r="E56" s="60">
        <f>IF(K56=0,0,J56)</f>
        <v>0</v>
      </c>
      <c r="F56" s="98">
        <f>IF(E56=0,0,ROUND(G56/E56,1))</f>
        <v>0</v>
      </c>
      <c r="G56" s="98">
        <f>IF(J56=0,0,K56)</f>
        <v>0</v>
      </c>
      <c r="J56" s="96"/>
      <c r="K56" s="96"/>
      <c r="L56" s="60" t="s">
        <v>99</v>
      </c>
      <c r="M56" s="60">
        <v>0.5</v>
      </c>
    </row>
    <row r="57" spans="1:13" ht="123.75" customHeight="1" outlineLevel="1" x14ac:dyDescent="0.25">
      <c r="A57" s="140"/>
      <c r="B57" s="142"/>
      <c r="C57" s="138" t="s">
        <v>108</v>
      </c>
      <c r="D57" s="138"/>
      <c r="E57" s="60">
        <f>E58+E59</f>
        <v>0</v>
      </c>
      <c r="F57" s="98">
        <f>IF(E57=0,0,ROUND((E58*F58+E59*F59)/(E58+E59),1))</f>
        <v>0</v>
      </c>
      <c r="G57" s="98">
        <f>G58+G59</f>
        <v>0</v>
      </c>
      <c r="J57" s="97"/>
      <c r="K57" s="97"/>
      <c r="L57" s="60" t="s">
        <v>98</v>
      </c>
      <c r="M57" s="60"/>
    </row>
    <row r="58" spans="1:13" ht="15.75" outlineLevel="1" x14ac:dyDescent="0.25">
      <c r="A58" s="140"/>
      <c r="B58" s="142"/>
      <c r="C58" s="143" t="s">
        <v>96</v>
      </c>
      <c r="D58" s="144"/>
      <c r="E58" s="60">
        <f>IF(K58=0,0,J58)</f>
        <v>0</v>
      </c>
      <c r="F58" s="98">
        <f>IF(E58=0,0,ROUND(G58/E58,1))</f>
        <v>0</v>
      </c>
      <c r="G58" s="98">
        <f>IF(J58=0,0,K58)</f>
        <v>0</v>
      </c>
      <c r="J58" s="96"/>
      <c r="K58" s="96"/>
      <c r="L58" s="60" t="s">
        <v>99</v>
      </c>
      <c r="M58" s="60">
        <v>2</v>
      </c>
    </row>
    <row r="59" spans="1:13" ht="15.75" outlineLevel="1" x14ac:dyDescent="0.25">
      <c r="A59" s="140"/>
      <c r="B59" s="142"/>
      <c r="C59" s="143" t="s">
        <v>97</v>
      </c>
      <c r="D59" s="144"/>
      <c r="E59" s="60">
        <f>IF(K59=0,0,J59)</f>
        <v>0</v>
      </c>
      <c r="F59" s="98">
        <f>IF(E59=0,0,ROUND(G59/E59,1))</f>
        <v>0</v>
      </c>
      <c r="G59" s="98">
        <f>IF(J59=0,0,K59)</f>
        <v>0</v>
      </c>
      <c r="J59" s="96"/>
      <c r="K59" s="96"/>
      <c r="L59" s="60" t="s">
        <v>100</v>
      </c>
      <c r="M59" s="60">
        <v>2</v>
      </c>
    </row>
    <row r="60" spans="1:13" ht="45.75" customHeight="1" outlineLevel="1" x14ac:dyDescent="0.25">
      <c r="A60" s="140"/>
      <c r="B60" s="142"/>
      <c r="C60" s="138" t="s">
        <v>109</v>
      </c>
      <c r="D60" s="138"/>
      <c r="E60" s="60">
        <f>E61+E62</f>
        <v>0</v>
      </c>
      <c r="F60" s="98">
        <f>IF(E60=0,0,ROUND((E61*F61+E62*F62)/(E61+E62),1))</f>
        <v>0</v>
      </c>
      <c r="G60" s="98">
        <f>G61+G62</f>
        <v>0</v>
      </c>
      <c r="J60" s="97"/>
      <c r="K60" s="97"/>
      <c r="L60" s="60" t="s">
        <v>98</v>
      </c>
      <c r="M60" s="60"/>
    </row>
    <row r="61" spans="1:13" ht="15.75" outlineLevel="1" x14ac:dyDescent="0.25">
      <c r="A61" s="140"/>
      <c r="B61" s="142"/>
      <c r="C61" s="143" t="s">
        <v>96</v>
      </c>
      <c r="D61" s="144"/>
      <c r="E61" s="60">
        <f>IF(K61=0,0,J61)</f>
        <v>0</v>
      </c>
      <c r="F61" s="98">
        <f>IF(E61=0,0,ROUND(G61/E61,1))</f>
        <v>0</v>
      </c>
      <c r="G61" s="98">
        <f>IF(J61=0,0,K61)</f>
        <v>0</v>
      </c>
      <c r="J61" s="96"/>
      <c r="K61" s="96"/>
      <c r="L61" s="60" t="s">
        <v>99</v>
      </c>
      <c r="M61" s="60">
        <v>2</v>
      </c>
    </row>
    <row r="62" spans="1:13" ht="15.75" outlineLevel="1" x14ac:dyDescent="0.25">
      <c r="A62" s="140"/>
      <c r="B62" s="142"/>
      <c r="C62" s="143" t="s">
        <v>97</v>
      </c>
      <c r="D62" s="144"/>
      <c r="E62" s="60">
        <f>IF(K62=0,0,J62)</f>
        <v>0</v>
      </c>
      <c r="F62" s="98">
        <f>IF(E62=0,0,ROUND(G62/E62,1))</f>
        <v>0</v>
      </c>
      <c r="G62" s="98">
        <f>IF(J62=0,0,K62)</f>
        <v>0</v>
      </c>
      <c r="J62" s="96"/>
      <c r="K62" s="96"/>
      <c r="L62" s="60" t="s">
        <v>100</v>
      </c>
      <c r="M62" s="60">
        <v>2</v>
      </c>
    </row>
    <row r="63" spans="1:13" ht="76.5" customHeight="1" outlineLevel="1" x14ac:dyDescent="0.25">
      <c r="A63" s="140"/>
      <c r="B63" s="142"/>
      <c r="C63" s="138" t="s">
        <v>110</v>
      </c>
      <c r="D63" s="138"/>
      <c r="E63" s="60">
        <f t="shared" ref="E63:E70" si="6">IF(K63=0,0,J63)</f>
        <v>0</v>
      </c>
      <c r="F63" s="98">
        <f t="shared" ref="F63:F70" si="7">IF(E63=0,0,ROUND(G63/E63,1))</f>
        <v>0</v>
      </c>
      <c r="G63" s="98">
        <f t="shared" ref="G63:G70" si="8">IF(J63=0,0,K63)</f>
        <v>0</v>
      </c>
      <c r="J63" s="96"/>
      <c r="K63" s="96"/>
      <c r="L63" s="60" t="s">
        <v>100</v>
      </c>
      <c r="M63" s="60">
        <v>1</v>
      </c>
    </row>
    <row r="64" spans="1:13" ht="44.25" customHeight="1" outlineLevel="1" x14ac:dyDescent="0.25">
      <c r="A64" s="140"/>
      <c r="B64" s="142"/>
      <c r="C64" s="138" t="s">
        <v>111</v>
      </c>
      <c r="D64" s="138"/>
      <c r="E64" s="60">
        <f t="shared" si="6"/>
        <v>0</v>
      </c>
      <c r="F64" s="98">
        <f t="shared" si="7"/>
        <v>0</v>
      </c>
      <c r="G64" s="98">
        <f t="shared" si="8"/>
        <v>0</v>
      </c>
      <c r="J64" s="96"/>
      <c r="K64" s="96"/>
      <c r="L64" s="60" t="s">
        <v>100</v>
      </c>
      <c r="M64" s="60">
        <v>1</v>
      </c>
    </row>
    <row r="65" spans="1:13" ht="126" customHeight="1" outlineLevel="1" x14ac:dyDescent="0.25">
      <c r="A65" s="140"/>
      <c r="B65" s="142"/>
      <c r="C65" s="138" t="s">
        <v>112</v>
      </c>
      <c r="D65" s="138"/>
      <c r="E65" s="60">
        <f t="shared" si="6"/>
        <v>0</v>
      </c>
      <c r="F65" s="98">
        <f t="shared" si="7"/>
        <v>0</v>
      </c>
      <c r="G65" s="98">
        <f t="shared" si="8"/>
        <v>0</v>
      </c>
      <c r="J65" s="96"/>
      <c r="K65" s="96"/>
      <c r="L65" s="60" t="s">
        <v>100</v>
      </c>
      <c r="M65" s="60">
        <v>4</v>
      </c>
    </row>
    <row r="66" spans="1:13" ht="124.5" customHeight="1" outlineLevel="1" x14ac:dyDescent="0.25">
      <c r="A66" s="140"/>
      <c r="B66" s="142"/>
      <c r="C66" s="138" t="s">
        <v>113</v>
      </c>
      <c r="D66" s="138"/>
      <c r="E66" s="60">
        <f t="shared" si="6"/>
        <v>0</v>
      </c>
      <c r="F66" s="98">
        <f t="shared" si="7"/>
        <v>0</v>
      </c>
      <c r="G66" s="98">
        <f t="shared" si="8"/>
        <v>0</v>
      </c>
      <c r="J66" s="96"/>
      <c r="K66" s="96"/>
      <c r="L66" s="60" t="s">
        <v>100</v>
      </c>
      <c r="M66" s="60">
        <v>4</v>
      </c>
    </row>
    <row r="67" spans="1:13" ht="48.75" customHeight="1" outlineLevel="1" x14ac:dyDescent="0.25">
      <c r="A67" s="140"/>
      <c r="B67" s="142"/>
      <c r="C67" s="138" t="s">
        <v>114</v>
      </c>
      <c r="D67" s="138"/>
      <c r="E67" s="60">
        <f t="shared" si="6"/>
        <v>0</v>
      </c>
      <c r="F67" s="98">
        <f t="shared" si="7"/>
        <v>0</v>
      </c>
      <c r="G67" s="98">
        <f t="shared" si="8"/>
        <v>0</v>
      </c>
      <c r="J67" s="96"/>
      <c r="K67" s="96"/>
      <c r="L67" s="60" t="s">
        <v>100</v>
      </c>
      <c r="M67" s="60">
        <v>10</v>
      </c>
    </row>
    <row r="68" spans="1:13" ht="35.25" customHeight="1" outlineLevel="1" x14ac:dyDescent="0.25">
      <c r="A68" s="140"/>
      <c r="B68" s="142"/>
      <c r="C68" s="138" t="s">
        <v>115</v>
      </c>
      <c r="D68" s="138"/>
      <c r="E68" s="60">
        <f t="shared" si="6"/>
        <v>0</v>
      </c>
      <c r="F68" s="98">
        <f t="shared" si="7"/>
        <v>0</v>
      </c>
      <c r="G68" s="98">
        <f t="shared" si="8"/>
        <v>0</v>
      </c>
      <c r="J68" s="96"/>
      <c r="K68" s="96"/>
      <c r="L68" s="60" t="s">
        <v>100</v>
      </c>
      <c r="M68" s="60">
        <v>2</v>
      </c>
    </row>
    <row r="69" spans="1:13" ht="57" customHeight="1" outlineLevel="1" x14ac:dyDescent="0.25">
      <c r="A69" s="140"/>
      <c r="B69" s="142"/>
      <c r="C69" s="138" t="s">
        <v>116</v>
      </c>
      <c r="D69" s="138"/>
      <c r="E69" s="60">
        <f t="shared" si="6"/>
        <v>0</v>
      </c>
      <c r="F69" s="98">
        <f t="shared" si="7"/>
        <v>0</v>
      </c>
      <c r="G69" s="98">
        <f t="shared" si="8"/>
        <v>0</v>
      </c>
      <c r="J69" s="96"/>
      <c r="K69" s="96"/>
      <c r="L69" s="60" t="s">
        <v>99</v>
      </c>
      <c r="M69" s="60">
        <v>1</v>
      </c>
    </row>
    <row r="70" spans="1:13" ht="45.75" customHeight="1" outlineLevel="1" x14ac:dyDescent="0.25">
      <c r="A70" s="140"/>
      <c r="B70" s="147"/>
      <c r="C70" s="138" t="s">
        <v>117</v>
      </c>
      <c r="D70" s="138"/>
      <c r="E70" s="60">
        <f t="shared" si="6"/>
        <v>0</v>
      </c>
      <c r="F70" s="98">
        <f t="shared" si="7"/>
        <v>0</v>
      </c>
      <c r="G70" s="98">
        <f t="shared" si="8"/>
        <v>0</v>
      </c>
      <c r="J70" s="96"/>
      <c r="K70" s="96"/>
      <c r="L70" s="60" t="s">
        <v>99</v>
      </c>
      <c r="M70" s="60">
        <v>0.5</v>
      </c>
    </row>
    <row r="71" spans="1:13" ht="36" customHeight="1" x14ac:dyDescent="0.25">
      <c r="A71" s="135" t="s">
        <v>251</v>
      </c>
      <c r="B71" s="136"/>
      <c r="C71" s="137" t="s">
        <v>5</v>
      </c>
      <c r="D71" s="137"/>
      <c r="E71" s="69">
        <f>SUM(E48:E70)-E52-E53-E58-E59-E61-E62</f>
        <v>0</v>
      </c>
      <c r="F71" s="100">
        <f>IF(E71=0,0,ROUND((E48*F48+E49*F49+E50*F50+E52*F52+E53*F53+E54*F54+E55*F55+E56*F56+E58*F58+E59*F59+E61*F61+E62*F62+E63*F63+E64*F64+E65*F65+E66*F66+E67*F67+E68*F68+E69*F69+E70*F70)/(E48+E49+E50+E52+E53+E54+E55+E56+E58+E59+E61+E62+E63+E64+E65+E66+E67+E68+E69+E70),1))</f>
        <v>0</v>
      </c>
      <c r="G71" s="100">
        <f t="shared" ref="G71" si="9">SUM(G48:G70)-G52-G53-G58-G59-G61-G62</f>
        <v>0</v>
      </c>
      <c r="H71" s="1" t="e">
        <f>Звіт!$D$13/Звіт!$B$13</f>
        <v>#VALUE!</v>
      </c>
      <c r="J71" s="97"/>
      <c r="K71" s="97"/>
      <c r="L71" s="60"/>
      <c r="M71" s="60"/>
    </row>
    <row r="72" spans="1:13" ht="76.5" customHeight="1" outlineLevel="1" x14ac:dyDescent="0.25">
      <c r="A72" s="140" t="s">
        <v>242</v>
      </c>
      <c r="B72" s="141" t="s">
        <v>4</v>
      </c>
      <c r="C72" s="138" t="s">
        <v>101</v>
      </c>
      <c r="D72" s="138"/>
      <c r="E72" s="60">
        <f>IF(K72=0,0,J72)</f>
        <v>0</v>
      </c>
      <c r="F72" s="98">
        <f>IF(E72=0,0,ROUND(G72/E72,1))</f>
        <v>0</v>
      </c>
      <c r="G72" s="98">
        <f>IF(J72=0,0,K72)</f>
        <v>0</v>
      </c>
      <c r="J72" s="96"/>
      <c r="K72" s="96"/>
      <c r="L72" s="60" t="s">
        <v>99</v>
      </c>
      <c r="M72" s="60">
        <v>0.5</v>
      </c>
    </row>
    <row r="73" spans="1:13" ht="63" customHeight="1" outlineLevel="1" x14ac:dyDescent="0.25">
      <c r="A73" s="140"/>
      <c r="B73" s="142"/>
      <c r="C73" s="138" t="s">
        <v>102</v>
      </c>
      <c r="D73" s="138"/>
      <c r="E73" s="60">
        <f>IF(K73=0,0,J73)</f>
        <v>0</v>
      </c>
      <c r="F73" s="98">
        <f>IF(E73=0,0,ROUND(G73/E73,1))</f>
        <v>0</v>
      </c>
      <c r="G73" s="98">
        <f>IF(J73=0,0,K73)</f>
        <v>0</v>
      </c>
      <c r="J73" s="96"/>
      <c r="K73" s="96"/>
      <c r="L73" s="60" t="s">
        <v>99</v>
      </c>
      <c r="M73" s="60">
        <v>1</v>
      </c>
    </row>
    <row r="74" spans="1:13" ht="69" customHeight="1" outlineLevel="1" x14ac:dyDescent="0.25">
      <c r="A74" s="140"/>
      <c r="B74" s="142"/>
      <c r="C74" s="138" t="s">
        <v>103</v>
      </c>
      <c r="D74" s="138"/>
      <c r="E74" s="60">
        <f>IF(K74=0,0,J74)</f>
        <v>0</v>
      </c>
      <c r="F74" s="98">
        <f>IF(E74=0,0,ROUND(G74/E74,1))</f>
        <v>0</v>
      </c>
      <c r="G74" s="98">
        <f>IF(J74=0,0,K74)</f>
        <v>0</v>
      </c>
      <c r="J74" s="96"/>
      <c r="K74" s="96"/>
      <c r="L74" s="60" t="s">
        <v>99</v>
      </c>
      <c r="M74" s="60">
        <v>1</v>
      </c>
    </row>
    <row r="75" spans="1:13" ht="72" customHeight="1" outlineLevel="1" x14ac:dyDescent="0.25">
      <c r="A75" s="140"/>
      <c r="B75" s="142"/>
      <c r="C75" s="138" t="s">
        <v>104</v>
      </c>
      <c r="D75" s="138"/>
      <c r="E75" s="60">
        <f>E76+E77</f>
        <v>0</v>
      </c>
      <c r="F75" s="98">
        <f>IF(E75=0,0,ROUND((E76*F76+E77*F77)/(E76+E77),1))</f>
        <v>0</v>
      </c>
      <c r="G75" s="98">
        <f>G76+G77</f>
        <v>0</v>
      </c>
      <c r="J75" s="97"/>
      <c r="K75" s="97"/>
      <c r="L75" s="60" t="s">
        <v>98</v>
      </c>
      <c r="M75" s="60"/>
    </row>
    <row r="76" spans="1:13" ht="15.75" outlineLevel="1" x14ac:dyDescent="0.25">
      <c r="A76" s="140"/>
      <c r="B76" s="142"/>
      <c r="C76" s="143" t="s">
        <v>96</v>
      </c>
      <c r="D76" s="144"/>
      <c r="E76" s="60">
        <f>IF(K76=0,0,J76)</f>
        <v>0</v>
      </c>
      <c r="F76" s="98">
        <f>IF(E76=0,0,ROUND(G76/E76,1))</f>
        <v>0</v>
      </c>
      <c r="G76" s="98">
        <f>IF(J76=0,0,K76)</f>
        <v>0</v>
      </c>
      <c r="J76" s="96"/>
      <c r="K76" s="96"/>
      <c r="L76" s="60" t="s">
        <v>99</v>
      </c>
      <c r="M76" s="60">
        <v>1</v>
      </c>
    </row>
    <row r="77" spans="1:13" ht="15.75" outlineLevel="1" x14ac:dyDescent="0.25">
      <c r="A77" s="140"/>
      <c r="B77" s="142"/>
      <c r="C77" s="143" t="s">
        <v>97</v>
      </c>
      <c r="D77" s="144"/>
      <c r="E77" s="60">
        <f>IF(K77=0,0,J77)</f>
        <v>0</v>
      </c>
      <c r="F77" s="98">
        <f>IF(E77=0,0,ROUND(G77/E77,1))</f>
        <v>0</v>
      </c>
      <c r="G77" s="98">
        <f>IF(J77=0,0,K77)</f>
        <v>0</v>
      </c>
      <c r="J77" s="96"/>
      <c r="K77" s="96"/>
      <c r="L77" s="60" t="s">
        <v>100</v>
      </c>
      <c r="M77" s="60">
        <v>2</v>
      </c>
    </row>
    <row r="78" spans="1:13" ht="113.25" customHeight="1" outlineLevel="1" x14ac:dyDescent="0.25">
      <c r="A78" s="140"/>
      <c r="B78" s="142"/>
      <c r="C78" s="138" t="s">
        <v>105</v>
      </c>
      <c r="D78" s="138"/>
      <c r="E78" s="60">
        <f>IF(K78=0,0,J78)</f>
        <v>0</v>
      </c>
      <c r="F78" s="98">
        <f>IF(E78=0,0,ROUND(G78/E78,1))</f>
        <v>0</v>
      </c>
      <c r="G78" s="98">
        <f>IF(J78=0,0,K78)</f>
        <v>0</v>
      </c>
      <c r="J78" s="96"/>
      <c r="K78" s="96"/>
      <c r="L78" s="60" t="s">
        <v>99</v>
      </c>
      <c r="M78" s="60">
        <v>1</v>
      </c>
    </row>
    <row r="79" spans="1:13" ht="202.5" customHeight="1" outlineLevel="1" x14ac:dyDescent="0.25">
      <c r="A79" s="140"/>
      <c r="B79" s="142"/>
      <c r="C79" s="138" t="s">
        <v>106</v>
      </c>
      <c r="D79" s="138"/>
      <c r="E79" s="60">
        <f>IF(K79=0,0,J79)</f>
        <v>0</v>
      </c>
      <c r="F79" s="98">
        <f>IF(E79=0,0,ROUND(G79/E79,1))</f>
        <v>0</v>
      </c>
      <c r="G79" s="98">
        <f>IF(J79=0,0,K79)</f>
        <v>0</v>
      </c>
      <c r="J79" s="96"/>
      <c r="K79" s="96"/>
      <c r="L79" s="60" t="s">
        <v>100</v>
      </c>
      <c r="M79" s="60">
        <v>4</v>
      </c>
    </row>
    <row r="80" spans="1:13" ht="77.25" customHeight="1" outlineLevel="1" x14ac:dyDescent="0.25">
      <c r="A80" s="140"/>
      <c r="B80" s="142"/>
      <c r="C80" s="138" t="s">
        <v>107</v>
      </c>
      <c r="D80" s="138"/>
      <c r="E80" s="60">
        <f>IF(K80=0,0,J80)</f>
        <v>0</v>
      </c>
      <c r="F80" s="98">
        <f>IF(E80=0,0,ROUND(G80/E80,1))</f>
        <v>0</v>
      </c>
      <c r="G80" s="98">
        <f>IF(J80=0,0,K80)</f>
        <v>0</v>
      </c>
      <c r="J80" s="96"/>
      <c r="K80" s="96"/>
      <c r="L80" s="60" t="s">
        <v>99</v>
      </c>
      <c r="M80" s="60">
        <v>0.5</v>
      </c>
    </row>
    <row r="81" spans="1:13" ht="116.25" customHeight="1" outlineLevel="1" x14ac:dyDescent="0.25">
      <c r="A81" s="140"/>
      <c r="B81" s="142"/>
      <c r="C81" s="138" t="s">
        <v>108</v>
      </c>
      <c r="D81" s="138"/>
      <c r="E81" s="60">
        <f>E82+E83</f>
        <v>0</v>
      </c>
      <c r="F81" s="98">
        <f>IF(E81=0,0,ROUND((E82*F82+E83*F83)/(E82+E83),1))</f>
        <v>0</v>
      </c>
      <c r="G81" s="98">
        <f>G82+G83</f>
        <v>0</v>
      </c>
      <c r="J81" s="97"/>
      <c r="K81" s="97"/>
      <c r="L81" s="60" t="s">
        <v>98</v>
      </c>
      <c r="M81" s="60"/>
    </row>
    <row r="82" spans="1:13" ht="15.75" outlineLevel="1" x14ac:dyDescent="0.25">
      <c r="A82" s="140"/>
      <c r="B82" s="142"/>
      <c r="C82" s="143" t="s">
        <v>96</v>
      </c>
      <c r="D82" s="144"/>
      <c r="E82" s="60">
        <f>IF(K82=0,0,J82)</f>
        <v>0</v>
      </c>
      <c r="F82" s="98">
        <f>IF(E82=0,0,ROUND(G82/E82,1))</f>
        <v>0</v>
      </c>
      <c r="G82" s="98">
        <f>IF(J82=0,0,K82)</f>
        <v>0</v>
      </c>
      <c r="J82" s="96"/>
      <c r="K82" s="96"/>
      <c r="L82" s="60" t="s">
        <v>99</v>
      </c>
      <c r="M82" s="60">
        <v>2</v>
      </c>
    </row>
    <row r="83" spans="1:13" ht="15.75" outlineLevel="1" x14ac:dyDescent="0.25">
      <c r="A83" s="140"/>
      <c r="B83" s="142"/>
      <c r="C83" s="143" t="s">
        <v>97</v>
      </c>
      <c r="D83" s="144"/>
      <c r="E83" s="60">
        <f>IF(K83=0,0,J83)</f>
        <v>0</v>
      </c>
      <c r="F83" s="98">
        <f>IF(E83=0,0,ROUND(G83/E83,1))</f>
        <v>0</v>
      </c>
      <c r="G83" s="98">
        <f>IF(J83=0,0,K83)</f>
        <v>0</v>
      </c>
      <c r="J83" s="96"/>
      <c r="K83" s="96"/>
      <c r="L83" s="60" t="s">
        <v>100</v>
      </c>
      <c r="M83" s="60">
        <v>2</v>
      </c>
    </row>
    <row r="84" spans="1:13" ht="36" customHeight="1" outlineLevel="1" x14ac:dyDescent="0.25">
      <c r="A84" s="140"/>
      <c r="B84" s="142"/>
      <c r="C84" s="138" t="s">
        <v>109</v>
      </c>
      <c r="D84" s="138"/>
      <c r="E84" s="60">
        <f>E85+E86</f>
        <v>0</v>
      </c>
      <c r="F84" s="98">
        <f>IF(E84=0,0,ROUND((E85*F85+E86*F86)/(E85+E86),1))</f>
        <v>0</v>
      </c>
      <c r="G84" s="98">
        <f>G85+G86</f>
        <v>0</v>
      </c>
      <c r="J84" s="97"/>
      <c r="K84" s="97"/>
      <c r="L84" s="60" t="s">
        <v>98</v>
      </c>
      <c r="M84" s="60"/>
    </row>
    <row r="85" spans="1:13" ht="15.75" outlineLevel="1" x14ac:dyDescent="0.25">
      <c r="A85" s="140"/>
      <c r="B85" s="142"/>
      <c r="C85" s="143" t="s">
        <v>96</v>
      </c>
      <c r="D85" s="144"/>
      <c r="E85" s="60">
        <f>IF(K85=0,0,J85)</f>
        <v>0</v>
      </c>
      <c r="F85" s="98">
        <f>IF(E85=0,0,ROUND(G85/E85,1))</f>
        <v>0</v>
      </c>
      <c r="G85" s="98">
        <f>IF(J85=0,0,K85)</f>
        <v>0</v>
      </c>
      <c r="J85" s="96"/>
      <c r="K85" s="96"/>
      <c r="L85" s="60" t="s">
        <v>99</v>
      </c>
      <c r="M85" s="60">
        <v>2</v>
      </c>
    </row>
    <row r="86" spans="1:13" ht="15.75" outlineLevel="1" x14ac:dyDescent="0.25">
      <c r="A86" s="140"/>
      <c r="B86" s="142"/>
      <c r="C86" s="143" t="s">
        <v>97</v>
      </c>
      <c r="D86" s="144"/>
      <c r="E86" s="60">
        <f>IF(K86=0,0,J86)</f>
        <v>0</v>
      </c>
      <c r="F86" s="98">
        <f>IF(E86=0,0,ROUND(G86/E86,1))</f>
        <v>0</v>
      </c>
      <c r="G86" s="98">
        <f>IF(J86=0,0,K86)</f>
        <v>0</v>
      </c>
      <c r="J86" s="96"/>
      <c r="K86" s="96"/>
      <c r="L86" s="60" t="s">
        <v>100</v>
      </c>
      <c r="M86" s="60">
        <v>2</v>
      </c>
    </row>
    <row r="87" spans="1:13" ht="72" customHeight="1" outlineLevel="1" x14ac:dyDescent="0.25">
      <c r="A87" s="140"/>
      <c r="B87" s="142"/>
      <c r="C87" s="138" t="s">
        <v>110</v>
      </c>
      <c r="D87" s="138"/>
      <c r="E87" s="60">
        <f t="shared" ref="E87:E94" si="10">IF(K87=0,0,J87)</f>
        <v>0</v>
      </c>
      <c r="F87" s="98">
        <f t="shared" ref="F87:F94" si="11">IF(E87=0,0,ROUND(G87/E87,1))</f>
        <v>0</v>
      </c>
      <c r="G87" s="98">
        <f t="shared" ref="G87:G94" si="12">IF(J87=0,0,K87)</f>
        <v>0</v>
      </c>
      <c r="J87" s="96"/>
      <c r="K87" s="96"/>
      <c r="L87" s="60" t="s">
        <v>100</v>
      </c>
      <c r="M87" s="60">
        <v>1</v>
      </c>
    </row>
    <row r="88" spans="1:13" ht="50.25" customHeight="1" outlineLevel="1" x14ac:dyDescent="0.25">
      <c r="A88" s="140"/>
      <c r="B88" s="142"/>
      <c r="C88" s="138" t="s">
        <v>111</v>
      </c>
      <c r="D88" s="138"/>
      <c r="E88" s="60">
        <f t="shared" si="10"/>
        <v>0</v>
      </c>
      <c r="F88" s="98">
        <f t="shared" si="11"/>
        <v>0</v>
      </c>
      <c r="G88" s="98">
        <f t="shared" si="12"/>
        <v>0</v>
      </c>
      <c r="J88" s="96"/>
      <c r="K88" s="96"/>
      <c r="L88" s="60" t="s">
        <v>100</v>
      </c>
      <c r="M88" s="60">
        <v>1</v>
      </c>
    </row>
    <row r="89" spans="1:13" ht="122.25" customHeight="1" outlineLevel="1" x14ac:dyDescent="0.25">
      <c r="A89" s="140"/>
      <c r="B89" s="142"/>
      <c r="C89" s="138" t="s">
        <v>112</v>
      </c>
      <c r="D89" s="138"/>
      <c r="E89" s="60">
        <f t="shared" si="10"/>
        <v>0</v>
      </c>
      <c r="F89" s="98">
        <f t="shared" si="11"/>
        <v>0</v>
      </c>
      <c r="G89" s="98">
        <f t="shared" si="12"/>
        <v>0</v>
      </c>
      <c r="J89" s="96"/>
      <c r="K89" s="96"/>
      <c r="L89" s="60" t="s">
        <v>100</v>
      </c>
      <c r="M89" s="60">
        <v>4</v>
      </c>
    </row>
    <row r="90" spans="1:13" ht="126.75" customHeight="1" outlineLevel="1" x14ac:dyDescent="0.25">
      <c r="A90" s="140"/>
      <c r="B90" s="142"/>
      <c r="C90" s="138" t="s">
        <v>113</v>
      </c>
      <c r="D90" s="138"/>
      <c r="E90" s="60">
        <f t="shared" si="10"/>
        <v>0</v>
      </c>
      <c r="F90" s="98">
        <f t="shared" si="11"/>
        <v>0</v>
      </c>
      <c r="G90" s="98">
        <f t="shared" si="12"/>
        <v>0</v>
      </c>
      <c r="J90" s="96"/>
      <c r="K90" s="96"/>
      <c r="L90" s="60" t="s">
        <v>100</v>
      </c>
      <c r="M90" s="60">
        <v>4</v>
      </c>
    </row>
    <row r="91" spans="1:13" ht="47.25" customHeight="1" outlineLevel="1" x14ac:dyDescent="0.25">
      <c r="A91" s="140"/>
      <c r="B91" s="142"/>
      <c r="C91" s="138" t="s">
        <v>114</v>
      </c>
      <c r="D91" s="138"/>
      <c r="E91" s="60">
        <f t="shared" si="10"/>
        <v>0</v>
      </c>
      <c r="F91" s="98">
        <f t="shared" si="11"/>
        <v>0</v>
      </c>
      <c r="G91" s="98">
        <f t="shared" si="12"/>
        <v>0</v>
      </c>
      <c r="J91" s="96"/>
      <c r="K91" s="96"/>
      <c r="L91" s="60" t="s">
        <v>100</v>
      </c>
      <c r="M91" s="60">
        <v>10</v>
      </c>
    </row>
    <row r="92" spans="1:13" ht="32.25" customHeight="1" outlineLevel="1" x14ac:dyDescent="0.25">
      <c r="A92" s="140"/>
      <c r="B92" s="142"/>
      <c r="C92" s="138" t="s">
        <v>115</v>
      </c>
      <c r="D92" s="138"/>
      <c r="E92" s="60">
        <f t="shared" si="10"/>
        <v>0</v>
      </c>
      <c r="F92" s="98">
        <f t="shared" si="11"/>
        <v>0</v>
      </c>
      <c r="G92" s="98">
        <f t="shared" si="12"/>
        <v>0</v>
      </c>
      <c r="J92" s="96"/>
      <c r="K92" s="96"/>
      <c r="L92" s="60" t="s">
        <v>100</v>
      </c>
      <c r="M92" s="60">
        <v>2</v>
      </c>
    </row>
    <row r="93" spans="1:13" ht="59.25" customHeight="1" outlineLevel="1" x14ac:dyDescent="0.25">
      <c r="A93" s="140"/>
      <c r="B93" s="142"/>
      <c r="C93" s="138" t="s">
        <v>116</v>
      </c>
      <c r="D93" s="138"/>
      <c r="E93" s="60">
        <f t="shared" si="10"/>
        <v>0</v>
      </c>
      <c r="F93" s="98">
        <f t="shared" si="11"/>
        <v>0</v>
      </c>
      <c r="G93" s="98">
        <f t="shared" si="12"/>
        <v>0</v>
      </c>
      <c r="J93" s="96"/>
      <c r="K93" s="96"/>
      <c r="L93" s="60" t="s">
        <v>99</v>
      </c>
      <c r="M93" s="60">
        <v>1</v>
      </c>
    </row>
    <row r="94" spans="1:13" ht="36" customHeight="1" outlineLevel="1" x14ac:dyDescent="0.25">
      <c r="A94" s="140"/>
      <c r="B94" s="147"/>
      <c r="C94" s="138" t="s">
        <v>117</v>
      </c>
      <c r="D94" s="138"/>
      <c r="E94" s="60">
        <f t="shared" si="10"/>
        <v>0</v>
      </c>
      <c r="F94" s="98">
        <f t="shared" si="11"/>
        <v>0</v>
      </c>
      <c r="G94" s="98">
        <f t="shared" si="12"/>
        <v>0</v>
      </c>
      <c r="J94" s="96"/>
      <c r="K94" s="96"/>
      <c r="L94" s="60" t="s">
        <v>99</v>
      </c>
      <c r="M94" s="60">
        <v>0.5</v>
      </c>
    </row>
    <row r="95" spans="1:13" ht="36" customHeight="1" x14ac:dyDescent="0.25">
      <c r="A95" s="135" t="s">
        <v>252</v>
      </c>
      <c r="B95" s="136"/>
      <c r="C95" s="137" t="s">
        <v>5</v>
      </c>
      <c r="D95" s="137"/>
      <c r="E95" s="69">
        <f>SUM(E72:E94)-E76-E77-E82-E83-E85-E86</f>
        <v>0</v>
      </c>
      <c r="F95" s="100">
        <f>IF(E95=0,0,ROUND((E72*F72+E73*F73+E74*F74+E76*F76+E77*F77+E78*F78+E79*F79+E80*F80+E82*F82+E83*F83+E85*F85+E86*F86+E87*F87+E88*F88+E89*F89+E90*F90+E91*F91+E92*F92+E93*F93+E94*F94)/(E72+E73+E74+E76+E77+E78+E79+E80+E82+E83+E85+E86+E87+E88+E89+E90+E91+E92+E93+E94),1))</f>
        <v>0</v>
      </c>
      <c r="G95" s="100">
        <f t="shared" ref="G95" si="13">SUM(G72:G94)-G76-G77-G82-G83-G85-G86</f>
        <v>0</v>
      </c>
      <c r="H95" s="1" t="e">
        <f>Звіт!$D$13/Звіт!$B$13</f>
        <v>#VALUE!</v>
      </c>
      <c r="J95" s="97"/>
      <c r="K95" s="97"/>
      <c r="L95" s="60"/>
      <c r="M95" s="60"/>
    </row>
    <row r="96" spans="1:13" ht="81.75" customHeight="1" outlineLevel="1" x14ac:dyDescent="0.25">
      <c r="A96" s="140" t="s">
        <v>243</v>
      </c>
      <c r="B96" s="141" t="s">
        <v>4</v>
      </c>
      <c r="C96" s="138" t="s">
        <v>101</v>
      </c>
      <c r="D96" s="138"/>
      <c r="E96" s="60">
        <f>IF(K96=0,0,J96)</f>
        <v>0</v>
      </c>
      <c r="F96" s="98">
        <f>IF(E96=0,0,ROUND(G96/E96,1))</f>
        <v>0</v>
      </c>
      <c r="G96" s="98">
        <f>IF(J96=0,0,K96)</f>
        <v>0</v>
      </c>
      <c r="J96" s="96"/>
      <c r="K96" s="96"/>
      <c r="L96" s="60" t="s">
        <v>99</v>
      </c>
      <c r="M96" s="60">
        <v>0.5</v>
      </c>
    </row>
    <row r="97" spans="1:13" ht="68.25" customHeight="1" outlineLevel="1" x14ac:dyDescent="0.25">
      <c r="A97" s="140"/>
      <c r="B97" s="142"/>
      <c r="C97" s="138" t="s">
        <v>102</v>
      </c>
      <c r="D97" s="138"/>
      <c r="E97" s="60">
        <f>IF(K97=0,0,J97)</f>
        <v>0</v>
      </c>
      <c r="F97" s="98">
        <f>IF(E97=0,0,ROUND(G97/E97,1))</f>
        <v>0</v>
      </c>
      <c r="G97" s="98">
        <f>IF(J97=0,0,K97)</f>
        <v>0</v>
      </c>
      <c r="J97" s="96"/>
      <c r="K97" s="96"/>
      <c r="L97" s="60" t="s">
        <v>99</v>
      </c>
      <c r="M97" s="60">
        <v>1</v>
      </c>
    </row>
    <row r="98" spans="1:13" ht="63.75" customHeight="1" outlineLevel="1" x14ac:dyDescent="0.25">
      <c r="A98" s="140"/>
      <c r="B98" s="142"/>
      <c r="C98" s="138" t="s">
        <v>103</v>
      </c>
      <c r="D98" s="138"/>
      <c r="E98" s="60">
        <f>IF(K98=0,0,J98)</f>
        <v>0</v>
      </c>
      <c r="F98" s="98">
        <f>IF(E98=0,0,ROUND(G98/E98,1))</f>
        <v>0</v>
      </c>
      <c r="G98" s="98">
        <f>IF(J98=0,0,K98)</f>
        <v>0</v>
      </c>
      <c r="J98" s="96"/>
      <c r="K98" s="96"/>
      <c r="L98" s="60" t="s">
        <v>99</v>
      </c>
      <c r="M98" s="60">
        <v>1</v>
      </c>
    </row>
    <row r="99" spans="1:13" ht="72" customHeight="1" outlineLevel="1" x14ac:dyDescent="0.25">
      <c r="A99" s="140"/>
      <c r="B99" s="142"/>
      <c r="C99" s="138" t="s">
        <v>104</v>
      </c>
      <c r="D99" s="138"/>
      <c r="E99" s="60">
        <f>E100+E101</f>
        <v>0</v>
      </c>
      <c r="F99" s="98">
        <f>IF(E99=0,0,ROUND((E100*F100+E101*F101)/(E100+E101),1))</f>
        <v>0</v>
      </c>
      <c r="G99" s="98">
        <f>G100+G101</f>
        <v>0</v>
      </c>
      <c r="J99" s="97"/>
      <c r="K99" s="97"/>
      <c r="L99" s="60" t="s">
        <v>98</v>
      </c>
      <c r="M99" s="60"/>
    </row>
    <row r="100" spans="1:13" ht="15.75" outlineLevel="1" x14ac:dyDescent="0.25">
      <c r="A100" s="140"/>
      <c r="B100" s="142"/>
      <c r="C100" s="143" t="s">
        <v>96</v>
      </c>
      <c r="D100" s="144"/>
      <c r="E100" s="60">
        <f>IF(K100=0,0,J100)</f>
        <v>0</v>
      </c>
      <c r="F100" s="98">
        <f>IF(E100=0,0,ROUND(G100/E100,1))</f>
        <v>0</v>
      </c>
      <c r="G100" s="98">
        <f>IF(J100=0,0,K100)</f>
        <v>0</v>
      </c>
      <c r="J100" s="96"/>
      <c r="K100" s="96"/>
      <c r="L100" s="60" t="s">
        <v>99</v>
      </c>
      <c r="M100" s="60">
        <v>1</v>
      </c>
    </row>
    <row r="101" spans="1:13" ht="15.75" outlineLevel="1" x14ac:dyDescent="0.25">
      <c r="A101" s="140"/>
      <c r="B101" s="142"/>
      <c r="C101" s="143" t="s">
        <v>97</v>
      </c>
      <c r="D101" s="144"/>
      <c r="E101" s="60">
        <f>IF(K101=0,0,J101)</f>
        <v>0</v>
      </c>
      <c r="F101" s="98">
        <f>IF(E101=0,0,ROUND(G101/E101,1))</f>
        <v>0</v>
      </c>
      <c r="G101" s="98">
        <f>IF(J101=0,0,K101)</f>
        <v>0</v>
      </c>
      <c r="J101" s="96"/>
      <c r="K101" s="96"/>
      <c r="L101" s="60" t="s">
        <v>100</v>
      </c>
      <c r="M101" s="60">
        <v>2</v>
      </c>
    </row>
    <row r="102" spans="1:13" ht="112.5" customHeight="1" outlineLevel="1" x14ac:dyDescent="0.25">
      <c r="A102" s="140"/>
      <c r="B102" s="142"/>
      <c r="C102" s="138" t="s">
        <v>105</v>
      </c>
      <c r="D102" s="138"/>
      <c r="E102" s="60">
        <f>IF(K102=0,0,J102)</f>
        <v>0</v>
      </c>
      <c r="F102" s="98">
        <f>IF(E102=0,0,ROUND(G102/E102,1))</f>
        <v>0</v>
      </c>
      <c r="G102" s="98">
        <f>IF(J102=0,0,K102)</f>
        <v>0</v>
      </c>
      <c r="J102" s="96"/>
      <c r="K102" s="96"/>
      <c r="L102" s="60" t="s">
        <v>99</v>
      </c>
      <c r="M102" s="60">
        <v>1</v>
      </c>
    </row>
    <row r="103" spans="1:13" ht="200.25" customHeight="1" outlineLevel="1" x14ac:dyDescent="0.25">
      <c r="A103" s="140"/>
      <c r="B103" s="142"/>
      <c r="C103" s="138" t="s">
        <v>106</v>
      </c>
      <c r="D103" s="138"/>
      <c r="E103" s="60">
        <f>IF(K103=0,0,J103)</f>
        <v>0</v>
      </c>
      <c r="F103" s="98">
        <f>IF(E103=0,0,ROUND(G103/E103,1))</f>
        <v>0</v>
      </c>
      <c r="G103" s="98">
        <f>IF(J103=0,0,K103)</f>
        <v>0</v>
      </c>
      <c r="J103" s="96"/>
      <c r="K103" s="96"/>
      <c r="L103" s="60" t="s">
        <v>100</v>
      </c>
      <c r="M103" s="60">
        <v>4</v>
      </c>
    </row>
    <row r="104" spans="1:13" ht="78" customHeight="1" outlineLevel="1" x14ac:dyDescent="0.25">
      <c r="A104" s="140"/>
      <c r="B104" s="142"/>
      <c r="C104" s="138" t="s">
        <v>107</v>
      </c>
      <c r="D104" s="138"/>
      <c r="E104" s="60">
        <f>IF(K104=0,0,J104)</f>
        <v>0</v>
      </c>
      <c r="F104" s="98">
        <f>IF(E104=0,0,ROUND(G104/E104,1))</f>
        <v>0</v>
      </c>
      <c r="G104" s="98">
        <f>IF(J104=0,0,K104)</f>
        <v>0</v>
      </c>
      <c r="J104" s="96"/>
      <c r="K104" s="96"/>
      <c r="L104" s="60" t="s">
        <v>99</v>
      </c>
      <c r="M104" s="60">
        <v>0.5</v>
      </c>
    </row>
    <row r="105" spans="1:13" ht="114.75" customHeight="1" outlineLevel="1" x14ac:dyDescent="0.25">
      <c r="A105" s="140"/>
      <c r="B105" s="142"/>
      <c r="C105" s="138" t="s">
        <v>108</v>
      </c>
      <c r="D105" s="138"/>
      <c r="E105" s="60">
        <f>E106+E107</f>
        <v>0</v>
      </c>
      <c r="F105" s="98">
        <f>IF(E105=0,0,ROUND((E106*F106+E107*F107)/(E106+E107),1))</f>
        <v>0</v>
      </c>
      <c r="G105" s="98">
        <f>G106+G107</f>
        <v>0</v>
      </c>
      <c r="J105" s="97"/>
      <c r="K105" s="97"/>
      <c r="L105" s="60" t="s">
        <v>98</v>
      </c>
      <c r="M105" s="60"/>
    </row>
    <row r="106" spans="1:13" ht="15.75" outlineLevel="1" x14ac:dyDescent="0.25">
      <c r="A106" s="140"/>
      <c r="B106" s="142"/>
      <c r="C106" s="143" t="s">
        <v>96</v>
      </c>
      <c r="D106" s="144"/>
      <c r="E106" s="60">
        <f>IF(K106=0,0,J106)</f>
        <v>0</v>
      </c>
      <c r="F106" s="98">
        <f>IF(E106=0,0,ROUND(G106/E106,1))</f>
        <v>0</v>
      </c>
      <c r="G106" s="98">
        <f>IF(J106=0,0,K106)</f>
        <v>0</v>
      </c>
      <c r="J106" s="96"/>
      <c r="K106" s="96"/>
      <c r="L106" s="60" t="s">
        <v>99</v>
      </c>
      <c r="M106" s="60">
        <v>2</v>
      </c>
    </row>
    <row r="107" spans="1:13" ht="15.75" outlineLevel="1" x14ac:dyDescent="0.25">
      <c r="A107" s="140"/>
      <c r="B107" s="142"/>
      <c r="C107" s="143" t="s">
        <v>97</v>
      </c>
      <c r="D107" s="144"/>
      <c r="E107" s="60">
        <f>IF(K107=0,0,J107)</f>
        <v>0</v>
      </c>
      <c r="F107" s="98">
        <f>IF(E107=0,0,ROUND(G107/E107,1))</f>
        <v>0</v>
      </c>
      <c r="G107" s="98">
        <f>IF(J107=0,0,K107)</f>
        <v>0</v>
      </c>
      <c r="J107" s="96"/>
      <c r="K107" s="96"/>
      <c r="L107" s="60" t="s">
        <v>100</v>
      </c>
      <c r="M107" s="60">
        <v>2</v>
      </c>
    </row>
    <row r="108" spans="1:13" ht="36" customHeight="1" outlineLevel="1" x14ac:dyDescent="0.25">
      <c r="A108" s="140"/>
      <c r="B108" s="142"/>
      <c r="C108" s="138" t="s">
        <v>109</v>
      </c>
      <c r="D108" s="138"/>
      <c r="E108" s="60">
        <f>E109+E110</f>
        <v>0</v>
      </c>
      <c r="F108" s="98">
        <f>IF(E108=0,0,ROUND((E109*F109+E110*F110)/(E109+E110),1))</f>
        <v>0</v>
      </c>
      <c r="G108" s="98">
        <f>G109+G110</f>
        <v>0</v>
      </c>
      <c r="J108" s="97"/>
      <c r="K108" s="97"/>
      <c r="L108" s="60" t="s">
        <v>98</v>
      </c>
      <c r="M108" s="60"/>
    </row>
    <row r="109" spans="1:13" ht="15.75" outlineLevel="1" x14ac:dyDescent="0.25">
      <c r="A109" s="140"/>
      <c r="B109" s="142"/>
      <c r="C109" s="143" t="s">
        <v>96</v>
      </c>
      <c r="D109" s="144"/>
      <c r="E109" s="60">
        <f>IF(K109=0,0,J109)</f>
        <v>0</v>
      </c>
      <c r="F109" s="98">
        <f>IF(E109=0,0,ROUND(G109/E109,1))</f>
        <v>0</v>
      </c>
      <c r="G109" s="98">
        <f>IF(J109=0,0,K109)</f>
        <v>0</v>
      </c>
      <c r="J109" s="96"/>
      <c r="K109" s="96"/>
      <c r="L109" s="60" t="s">
        <v>99</v>
      </c>
      <c r="M109" s="60">
        <v>2</v>
      </c>
    </row>
    <row r="110" spans="1:13" ht="15.75" outlineLevel="1" x14ac:dyDescent="0.25">
      <c r="A110" s="140"/>
      <c r="B110" s="142"/>
      <c r="C110" s="143" t="s">
        <v>97</v>
      </c>
      <c r="D110" s="144"/>
      <c r="E110" s="60">
        <f>IF(K110=0,0,J110)</f>
        <v>0</v>
      </c>
      <c r="F110" s="98">
        <f>IF(E110=0,0,ROUND(G110/E110,1))</f>
        <v>0</v>
      </c>
      <c r="G110" s="98">
        <f>IF(J110=0,0,K110)</f>
        <v>0</v>
      </c>
      <c r="J110" s="96"/>
      <c r="K110" s="96"/>
      <c r="L110" s="60" t="s">
        <v>100</v>
      </c>
      <c r="M110" s="60">
        <v>2</v>
      </c>
    </row>
    <row r="111" spans="1:13" ht="78" customHeight="1" outlineLevel="1" x14ac:dyDescent="0.25">
      <c r="A111" s="140"/>
      <c r="B111" s="142"/>
      <c r="C111" s="138" t="s">
        <v>110</v>
      </c>
      <c r="D111" s="138"/>
      <c r="E111" s="60">
        <f t="shared" ref="E111:E118" si="14">IF(K111=0,0,J111)</f>
        <v>0</v>
      </c>
      <c r="F111" s="98">
        <f t="shared" ref="F111:F118" si="15">IF(E111=0,0,ROUND(G111/E111,1))</f>
        <v>0</v>
      </c>
      <c r="G111" s="98">
        <f t="shared" ref="G111:G118" si="16">IF(J111=0,0,K111)</f>
        <v>0</v>
      </c>
      <c r="J111" s="96"/>
      <c r="K111" s="96"/>
      <c r="L111" s="60" t="s">
        <v>100</v>
      </c>
      <c r="M111" s="60">
        <v>1</v>
      </c>
    </row>
    <row r="112" spans="1:13" ht="48" customHeight="1" outlineLevel="1" x14ac:dyDescent="0.25">
      <c r="A112" s="140"/>
      <c r="B112" s="142"/>
      <c r="C112" s="138" t="s">
        <v>111</v>
      </c>
      <c r="D112" s="138"/>
      <c r="E112" s="60">
        <f t="shared" si="14"/>
        <v>0</v>
      </c>
      <c r="F112" s="98">
        <f t="shared" si="15"/>
        <v>0</v>
      </c>
      <c r="G112" s="98">
        <f t="shared" si="16"/>
        <v>0</v>
      </c>
      <c r="J112" s="96"/>
      <c r="K112" s="96"/>
      <c r="L112" s="60" t="s">
        <v>100</v>
      </c>
      <c r="M112" s="60">
        <v>1</v>
      </c>
    </row>
    <row r="113" spans="1:13" ht="119.25" customHeight="1" outlineLevel="1" x14ac:dyDescent="0.25">
      <c r="A113" s="140"/>
      <c r="B113" s="142"/>
      <c r="C113" s="138" t="s">
        <v>112</v>
      </c>
      <c r="D113" s="138"/>
      <c r="E113" s="60">
        <f t="shared" si="14"/>
        <v>0</v>
      </c>
      <c r="F113" s="98">
        <f t="shared" si="15"/>
        <v>0</v>
      </c>
      <c r="G113" s="98">
        <f t="shared" si="16"/>
        <v>0</v>
      </c>
      <c r="J113" s="96"/>
      <c r="K113" s="96"/>
      <c r="L113" s="60" t="s">
        <v>100</v>
      </c>
      <c r="M113" s="60">
        <v>4</v>
      </c>
    </row>
    <row r="114" spans="1:13" ht="119.25" customHeight="1" outlineLevel="1" x14ac:dyDescent="0.25">
      <c r="A114" s="140"/>
      <c r="B114" s="142"/>
      <c r="C114" s="138" t="s">
        <v>113</v>
      </c>
      <c r="D114" s="138"/>
      <c r="E114" s="60">
        <f t="shared" si="14"/>
        <v>0</v>
      </c>
      <c r="F114" s="98">
        <f t="shared" si="15"/>
        <v>0</v>
      </c>
      <c r="G114" s="98">
        <f t="shared" si="16"/>
        <v>0</v>
      </c>
      <c r="J114" s="96"/>
      <c r="K114" s="96"/>
      <c r="L114" s="60" t="s">
        <v>100</v>
      </c>
      <c r="M114" s="60">
        <v>4</v>
      </c>
    </row>
    <row r="115" spans="1:13" ht="41.25" customHeight="1" outlineLevel="1" x14ac:dyDescent="0.25">
      <c r="A115" s="140"/>
      <c r="B115" s="142"/>
      <c r="C115" s="138" t="s">
        <v>114</v>
      </c>
      <c r="D115" s="138"/>
      <c r="E115" s="60">
        <f t="shared" si="14"/>
        <v>0</v>
      </c>
      <c r="F115" s="98">
        <f t="shared" si="15"/>
        <v>0</v>
      </c>
      <c r="G115" s="98">
        <f t="shared" si="16"/>
        <v>0</v>
      </c>
      <c r="J115" s="96"/>
      <c r="K115" s="96"/>
      <c r="L115" s="60" t="s">
        <v>100</v>
      </c>
      <c r="M115" s="60">
        <v>10</v>
      </c>
    </row>
    <row r="116" spans="1:13" ht="36" customHeight="1" outlineLevel="1" x14ac:dyDescent="0.25">
      <c r="A116" s="140"/>
      <c r="B116" s="142"/>
      <c r="C116" s="138" t="s">
        <v>115</v>
      </c>
      <c r="D116" s="138"/>
      <c r="E116" s="60">
        <f t="shared" si="14"/>
        <v>0</v>
      </c>
      <c r="F116" s="98">
        <f t="shared" si="15"/>
        <v>0</v>
      </c>
      <c r="G116" s="98">
        <f t="shared" si="16"/>
        <v>0</v>
      </c>
      <c r="J116" s="96"/>
      <c r="K116" s="96"/>
      <c r="L116" s="60" t="s">
        <v>100</v>
      </c>
      <c r="M116" s="60">
        <v>2</v>
      </c>
    </row>
    <row r="117" spans="1:13" ht="54" customHeight="1" outlineLevel="1" x14ac:dyDescent="0.25">
      <c r="A117" s="140"/>
      <c r="B117" s="142"/>
      <c r="C117" s="138" t="s">
        <v>116</v>
      </c>
      <c r="D117" s="138"/>
      <c r="E117" s="60">
        <f t="shared" si="14"/>
        <v>0</v>
      </c>
      <c r="F117" s="98">
        <f t="shared" si="15"/>
        <v>0</v>
      </c>
      <c r="G117" s="98">
        <f t="shared" si="16"/>
        <v>0</v>
      </c>
      <c r="J117" s="96"/>
      <c r="K117" s="96"/>
      <c r="L117" s="60" t="s">
        <v>99</v>
      </c>
      <c r="M117" s="60">
        <v>1</v>
      </c>
    </row>
    <row r="118" spans="1:13" ht="36" customHeight="1" outlineLevel="1" x14ac:dyDescent="0.25">
      <c r="A118" s="140"/>
      <c r="B118" s="147"/>
      <c r="C118" s="138" t="s">
        <v>117</v>
      </c>
      <c r="D118" s="138"/>
      <c r="E118" s="60">
        <f t="shared" si="14"/>
        <v>0</v>
      </c>
      <c r="F118" s="98">
        <f t="shared" si="15"/>
        <v>0</v>
      </c>
      <c r="G118" s="98">
        <f t="shared" si="16"/>
        <v>0</v>
      </c>
      <c r="J118" s="96"/>
      <c r="K118" s="96"/>
      <c r="L118" s="60" t="s">
        <v>99</v>
      </c>
      <c r="M118" s="60">
        <v>0.5</v>
      </c>
    </row>
    <row r="119" spans="1:13" ht="36" customHeight="1" x14ac:dyDescent="0.25">
      <c r="A119" s="135" t="s">
        <v>253</v>
      </c>
      <c r="B119" s="136"/>
      <c r="C119" s="137" t="s">
        <v>5</v>
      </c>
      <c r="D119" s="137"/>
      <c r="E119" s="69">
        <f>SUM(E96:E118)-E100-E101-E106-E107-E109-E110</f>
        <v>0</v>
      </c>
      <c r="F119" s="100">
        <f>IF(E119=0,0,ROUND((E96*F96+E97*F97+E98*F98+E100*F100+E101*F101+E102*F102+E103*F103+E104*F104+E106*F106+E107*F107+E109*F109+E110*F110+E111*F111+E112*F112+E113*F113+E114*F114+E115*F115+E116*F116+E117*F117+E118*F118)/(E96+E97+E98+E100+E101+E102+E103+E104+E106+E107+E109+E110+E111+E112+E113+E114+E115+E116+E117+E118),1))</f>
        <v>0</v>
      </c>
      <c r="G119" s="100">
        <f t="shared" ref="G119" si="17">SUM(G96:G118)-G100-G101-G106-G107-G109-G110</f>
        <v>0</v>
      </c>
      <c r="H119" s="1" t="e">
        <f>Звіт!$D$13/Звіт!$B$13</f>
        <v>#VALUE!</v>
      </c>
      <c r="J119" s="97"/>
      <c r="K119" s="97"/>
      <c r="L119" s="60"/>
      <c r="M119" s="60"/>
    </row>
    <row r="120" spans="1:13" ht="75" customHeight="1" outlineLevel="1" x14ac:dyDescent="0.25">
      <c r="A120" s="140" t="s">
        <v>218</v>
      </c>
      <c r="B120" s="141" t="s">
        <v>4</v>
      </c>
      <c r="C120" s="138" t="s">
        <v>101</v>
      </c>
      <c r="D120" s="138"/>
      <c r="E120" s="60">
        <f>IF(K120=0,0,J120)</f>
        <v>0</v>
      </c>
      <c r="F120" s="98">
        <f>IF(E120=0,0,ROUND(G120/E120,1))</f>
        <v>0</v>
      </c>
      <c r="G120" s="98">
        <f>IF(J120=0,0,K120)</f>
        <v>0</v>
      </c>
      <c r="J120" s="96"/>
      <c r="K120" s="96"/>
      <c r="L120" s="60" t="s">
        <v>99</v>
      </c>
      <c r="M120" s="60">
        <v>0.5</v>
      </c>
    </row>
    <row r="121" spans="1:13" ht="63" customHeight="1" outlineLevel="1" x14ac:dyDescent="0.25">
      <c r="A121" s="140"/>
      <c r="B121" s="142"/>
      <c r="C121" s="138" t="s">
        <v>102</v>
      </c>
      <c r="D121" s="138"/>
      <c r="E121" s="60">
        <f>IF(K121=0,0,J121)</f>
        <v>0</v>
      </c>
      <c r="F121" s="98">
        <f>IF(E121=0,0,ROUND(G121/E121,1))</f>
        <v>0</v>
      </c>
      <c r="G121" s="98">
        <f>IF(J121=0,0,K121)</f>
        <v>0</v>
      </c>
      <c r="J121" s="96"/>
      <c r="K121" s="96"/>
      <c r="L121" s="60" t="s">
        <v>99</v>
      </c>
      <c r="M121" s="60">
        <v>1</v>
      </c>
    </row>
    <row r="122" spans="1:13" ht="66" customHeight="1" outlineLevel="1" x14ac:dyDescent="0.25">
      <c r="A122" s="140"/>
      <c r="B122" s="142"/>
      <c r="C122" s="138" t="s">
        <v>103</v>
      </c>
      <c r="D122" s="138"/>
      <c r="E122" s="60">
        <f>IF(K122=0,0,J122)</f>
        <v>0</v>
      </c>
      <c r="F122" s="98">
        <f>IF(E122=0,0,ROUND(G122/E122,1))</f>
        <v>0</v>
      </c>
      <c r="G122" s="98">
        <f>IF(J122=0,0,K122)</f>
        <v>0</v>
      </c>
      <c r="J122" s="96"/>
      <c r="K122" s="96"/>
      <c r="L122" s="60" t="s">
        <v>99</v>
      </c>
      <c r="M122" s="60">
        <v>1</v>
      </c>
    </row>
    <row r="123" spans="1:13" ht="73.5" customHeight="1" outlineLevel="1" x14ac:dyDescent="0.25">
      <c r="A123" s="140"/>
      <c r="B123" s="142"/>
      <c r="C123" s="138" t="s">
        <v>104</v>
      </c>
      <c r="D123" s="138"/>
      <c r="E123" s="60">
        <f>E124+E125</f>
        <v>0</v>
      </c>
      <c r="F123" s="98">
        <f>IF(E123=0,0,ROUND((E124*F124+E125*F125)/(E124+E125),1))</f>
        <v>0</v>
      </c>
      <c r="G123" s="98">
        <f>G124+G125</f>
        <v>0</v>
      </c>
      <c r="J123" s="97"/>
      <c r="K123" s="97"/>
      <c r="L123" s="60" t="s">
        <v>98</v>
      </c>
      <c r="M123" s="60"/>
    </row>
    <row r="124" spans="1:13" ht="15.75" outlineLevel="1" x14ac:dyDescent="0.25">
      <c r="A124" s="140"/>
      <c r="B124" s="142"/>
      <c r="C124" s="143" t="s">
        <v>96</v>
      </c>
      <c r="D124" s="144"/>
      <c r="E124" s="60">
        <f>IF(K124=0,0,J124)</f>
        <v>0</v>
      </c>
      <c r="F124" s="98">
        <f>IF(E124=0,0,ROUND(G124/E124,1))</f>
        <v>0</v>
      </c>
      <c r="G124" s="98">
        <f>IF(J124=0,0,K124)</f>
        <v>0</v>
      </c>
      <c r="J124" s="96"/>
      <c r="K124" s="96"/>
      <c r="L124" s="60" t="s">
        <v>99</v>
      </c>
      <c r="M124" s="60">
        <v>1</v>
      </c>
    </row>
    <row r="125" spans="1:13" ht="15.75" outlineLevel="1" x14ac:dyDescent="0.25">
      <c r="A125" s="140"/>
      <c r="B125" s="142"/>
      <c r="C125" s="143" t="s">
        <v>97</v>
      </c>
      <c r="D125" s="144"/>
      <c r="E125" s="60">
        <f>IF(K125=0,0,J125)</f>
        <v>0</v>
      </c>
      <c r="F125" s="98">
        <f>IF(E125=0,0,ROUND(G125/E125,1))</f>
        <v>0</v>
      </c>
      <c r="G125" s="98">
        <f>IF(J125=0,0,K125)</f>
        <v>0</v>
      </c>
      <c r="J125" s="96"/>
      <c r="K125" s="96"/>
      <c r="L125" s="60" t="s">
        <v>100</v>
      </c>
      <c r="M125" s="60">
        <v>2</v>
      </c>
    </row>
    <row r="126" spans="1:13" ht="105" customHeight="1" outlineLevel="1" x14ac:dyDescent="0.25">
      <c r="A126" s="140"/>
      <c r="B126" s="142"/>
      <c r="C126" s="138" t="s">
        <v>105</v>
      </c>
      <c r="D126" s="138"/>
      <c r="E126" s="60">
        <f>IF(K126=0,0,J126)</f>
        <v>0</v>
      </c>
      <c r="F126" s="98">
        <f>IF(E126=0,0,ROUND(G126/E126,1))</f>
        <v>0</v>
      </c>
      <c r="G126" s="98">
        <f>IF(J126=0,0,K126)</f>
        <v>0</v>
      </c>
      <c r="J126" s="96"/>
      <c r="K126" s="96"/>
      <c r="L126" s="60" t="s">
        <v>99</v>
      </c>
      <c r="M126" s="60">
        <v>1</v>
      </c>
    </row>
    <row r="127" spans="1:13" ht="203.25" customHeight="1" outlineLevel="1" x14ac:dyDescent="0.25">
      <c r="A127" s="140"/>
      <c r="B127" s="142"/>
      <c r="C127" s="138" t="s">
        <v>106</v>
      </c>
      <c r="D127" s="138"/>
      <c r="E127" s="60">
        <f>IF(K127=0,0,J127)</f>
        <v>0</v>
      </c>
      <c r="F127" s="98">
        <f>IF(E127=0,0,ROUND(G127/E127,1))</f>
        <v>0</v>
      </c>
      <c r="G127" s="98">
        <f>IF(J127=0,0,K127)</f>
        <v>0</v>
      </c>
      <c r="J127" s="96"/>
      <c r="K127" s="96"/>
      <c r="L127" s="60" t="s">
        <v>100</v>
      </c>
      <c r="M127" s="60">
        <v>4</v>
      </c>
    </row>
    <row r="128" spans="1:13" ht="76.5" customHeight="1" outlineLevel="1" x14ac:dyDescent="0.25">
      <c r="A128" s="140"/>
      <c r="B128" s="142"/>
      <c r="C128" s="138" t="s">
        <v>107</v>
      </c>
      <c r="D128" s="138"/>
      <c r="E128" s="60">
        <f>IF(K128=0,0,J128)</f>
        <v>0</v>
      </c>
      <c r="F128" s="98">
        <f>IF(E128=0,0,ROUND(G128/E128,1))</f>
        <v>0</v>
      </c>
      <c r="G128" s="98">
        <f>IF(J128=0,0,K128)</f>
        <v>0</v>
      </c>
      <c r="J128" s="96"/>
      <c r="K128" s="96"/>
      <c r="L128" s="60" t="s">
        <v>99</v>
      </c>
      <c r="M128" s="60">
        <v>0.5</v>
      </c>
    </row>
    <row r="129" spans="1:13" ht="126" customHeight="1" outlineLevel="1" x14ac:dyDescent="0.25">
      <c r="A129" s="140"/>
      <c r="B129" s="142"/>
      <c r="C129" s="138" t="s">
        <v>108</v>
      </c>
      <c r="D129" s="138"/>
      <c r="E129" s="60">
        <f>E130+E131</f>
        <v>0</v>
      </c>
      <c r="F129" s="98">
        <f>IF(E129=0,0,ROUND((E130*F130+E131*F131)/(E130+E131),1))</f>
        <v>0</v>
      </c>
      <c r="G129" s="98">
        <f>G130+G131</f>
        <v>0</v>
      </c>
      <c r="J129" s="97"/>
      <c r="K129" s="97"/>
      <c r="L129" s="60" t="s">
        <v>98</v>
      </c>
      <c r="M129" s="60"/>
    </row>
    <row r="130" spans="1:13" ht="15.75" outlineLevel="1" x14ac:dyDescent="0.25">
      <c r="A130" s="140"/>
      <c r="B130" s="142"/>
      <c r="C130" s="143" t="s">
        <v>96</v>
      </c>
      <c r="D130" s="144"/>
      <c r="E130" s="60">
        <f>IF(K130=0,0,J130)</f>
        <v>0</v>
      </c>
      <c r="F130" s="98">
        <f>IF(E130=0,0,ROUND(G130/E130,1))</f>
        <v>0</v>
      </c>
      <c r="G130" s="98">
        <f>IF(J130=0,0,K130)</f>
        <v>0</v>
      </c>
      <c r="J130" s="96"/>
      <c r="K130" s="96"/>
      <c r="L130" s="60" t="s">
        <v>99</v>
      </c>
      <c r="M130" s="60">
        <v>2</v>
      </c>
    </row>
    <row r="131" spans="1:13" ht="15.75" outlineLevel="1" x14ac:dyDescent="0.25">
      <c r="A131" s="140"/>
      <c r="B131" s="142"/>
      <c r="C131" s="143" t="s">
        <v>97</v>
      </c>
      <c r="D131" s="144"/>
      <c r="E131" s="60">
        <f>IF(K131=0,0,J131)</f>
        <v>0</v>
      </c>
      <c r="F131" s="98">
        <f>IF(E131=0,0,ROUND(G131/E131,1))</f>
        <v>0</v>
      </c>
      <c r="G131" s="98">
        <f>IF(J131=0,0,K131)</f>
        <v>0</v>
      </c>
      <c r="J131" s="96"/>
      <c r="K131" s="96"/>
      <c r="L131" s="60" t="s">
        <v>100</v>
      </c>
      <c r="M131" s="60">
        <v>2</v>
      </c>
    </row>
    <row r="132" spans="1:13" ht="36" customHeight="1" outlineLevel="1" x14ac:dyDescent="0.25">
      <c r="A132" s="140"/>
      <c r="B132" s="142"/>
      <c r="C132" s="138" t="s">
        <v>109</v>
      </c>
      <c r="D132" s="138"/>
      <c r="E132" s="60">
        <f>E133+E134</f>
        <v>0</v>
      </c>
      <c r="F132" s="98">
        <f>IF(E132=0,0,ROUND((E133*F133+E134*F134)/(E133+E134),1))</f>
        <v>0</v>
      </c>
      <c r="G132" s="98">
        <f>G133+G134</f>
        <v>0</v>
      </c>
      <c r="J132" s="97"/>
      <c r="K132" s="97"/>
      <c r="L132" s="60" t="s">
        <v>98</v>
      </c>
      <c r="M132" s="60"/>
    </row>
    <row r="133" spans="1:13" ht="15.75" outlineLevel="1" x14ac:dyDescent="0.25">
      <c r="A133" s="140"/>
      <c r="B133" s="142"/>
      <c r="C133" s="143" t="s">
        <v>96</v>
      </c>
      <c r="D133" s="144"/>
      <c r="E133" s="60">
        <f>IF(K133=0,0,J133)</f>
        <v>0</v>
      </c>
      <c r="F133" s="98">
        <f>IF(E133=0,0,ROUND(G133/E133,1))</f>
        <v>0</v>
      </c>
      <c r="G133" s="98">
        <f>IF(J133=0,0,K133)</f>
        <v>0</v>
      </c>
      <c r="J133" s="96"/>
      <c r="K133" s="96"/>
      <c r="L133" s="60" t="s">
        <v>99</v>
      </c>
      <c r="M133" s="60">
        <v>2</v>
      </c>
    </row>
    <row r="134" spans="1:13" ht="15.75" outlineLevel="1" x14ac:dyDescent="0.25">
      <c r="A134" s="140"/>
      <c r="B134" s="142"/>
      <c r="C134" s="143" t="s">
        <v>97</v>
      </c>
      <c r="D134" s="144"/>
      <c r="E134" s="60">
        <f>IF(K134=0,0,J134)</f>
        <v>0</v>
      </c>
      <c r="F134" s="98">
        <f>IF(E134=0,0,ROUND(G134/E134,1))</f>
        <v>0</v>
      </c>
      <c r="G134" s="98">
        <f>IF(J134=0,0,K134)</f>
        <v>0</v>
      </c>
      <c r="J134" s="96"/>
      <c r="K134" s="96"/>
      <c r="L134" s="60" t="s">
        <v>100</v>
      </c>
      <c r="M134" s="60">
        <v>2</v>
      </c>
    </row>
    <row r="135" spans="1:13" ht="72" customHeight="1" outlineLevel="1" x14ac:dyDescent="0.25">
      <c r="A135" s="140"/>
      <c r="B135" s="142"/>
      <c r="C135" s="138" t="s">
        <v>110</v>
      </c>
      <c r="D135" s="138"/>
      <c r="E135" s="60">
        <f t="shared" ref="E135:E142" si="18">IF(K135=0,0,J135)</f>
        <v>0</v>
      </c>
      <c r="F135" s="98">
        <f t="shared" ref="F135:F142" si="19">IF(E135=0,0,ROUND(G135/E135,1))</f>
        <v>0</v>
      </c>
      <c r="G135" s="98">
        <f t="shared" ref="G135:G142" si="20">IF(J135=0,0,K135)</f>
        <v>0</v>
      </c>
      <c r="J135" s="96"/>
      <c r="K135" s="96"/>
      <c r="L135" s="60" t="s">
        <v>100</v>
      </c>
      <c r="M135" s="60">
        <v>1</v>
      </c>
    </row>
    <row r="136" spans="1:13" ht="36" customHeight="1" outlineLevel="1" x14ac:dyDescent="0.25">
      <c r="A136" s="140"/>
      <c r="B136" s="142"/>
      <c r="C136" s="138" t="s">
        <v>111</v>
      </c>
      <c r="D136" s="138"/>
      <c r="E136" s="60">
        <f t="shared" si="18"/>
        <v>0</v>
      </c>
      <c r="F136" s="98">
        <f t="shared" si="19"/>
        <v>0</v>
      </c>
      <c r="G136" s="98">
        <f t="shared" si="20"/>
        <v>0</v>
      </c>
      <c r="J136" s="96"/>
      <c r="K136" s="96"/>
      <c r="L136" s="60" t="s">
        <v>100</v>
      </c>
      <c r="M136" s="60">
        <v>1</v>
      </c>
    </row>
    <row r="137" spans="1:13" ht="126.75" customHeight="1" outlineLevel="1" x14ac:dyDescent="0.25">
      <c r="A137" s="140"/>
      <c r="B137" s="142"/>
      <c r="C137" s="138" t="s">
        <v>112</v>
      </c>
      <c r="D137" s="138"/>
      <c r="E137" s="60">
        <f t="shared" si="18"/>
        <v>0</v>
      </c>
      <c r="F137" s="98">
        <f t="shared" si="19"/>
        <v>0</v>
      </c>
      <c r="G137" s="98">
        <f t="shared" si="20"/>
        <v>0</v>
      </c>
      <c r="J137" s="96"/>
      <c r="K137" s="96"/>
      <c r="L137" s="60" t="s">
        <v>100</v>
      </c>
      <c r="M137" s="60">
        <v>4</v>
      </c>
    </row>
    <row r="138" spans="1:13" ht="120" customHeight="1" outlineLevel="1" x14ac:dyDescent="0.25">
      <c r="A138" s="140"/>
      <c r="B138" s="142"/>
      <c r="C138" s="138" t="s">
        <v>113</v>
      </c>
      <c r="D138" s="138"/>
      <c r="E138" s="60">
        <f t="shared" si="18"/>
        <v>0</v>
      </c>
      <c r="F138" s="98">
        <f t="shared" si="19"/>
        <v>0</v>
      </c>
      <c r="G138" s="98">
        <f t="shared" si="20"/>
        <v>0</v>
      </c>
      <c r="J138" s="96"/>
      <c r="K138" s="96"/>
      <c r="L138" s="60" t="s">
        <v>100</v>
      </c>
      <c r="M138" s="60">
        <v>4</v>
      </c>
    </row>
    <row r="139" spans="1:13" ht="41.25" customHeight="1" outlineLevel="1" x14ac:dyDescent="0.25">
      <c r="A139" s="140"/>
      <c r="B139" s="142"/>
      <c r="C139" s="138" t="s">
        <v>114</v>
      </c>
      <c r="D139" s="138"/>
      <c r="E139" s="60">
        <f t="shared" si="18"/>
        <v>0</v>
      </c>
      <c r="F139" s="98">
        <f t="shared" si="19"/>
        <v>0</v>
      </c>
      <c r="G139" s="98">
        <f t="shared" si="20"/>
        <v>0</v>
      </c>
      <c r="J139" s="96"/>
      <c r="K139" s="96"/>
      <c r="L139" s="60" t="s">
        <v>100</v>
      </c>
      <c r="M139" s="60">
        <v>10</v>
      </c>
    </row>
    <row r="140" spans="1:13" ht="36" customHeight="1" outlineLevel="1" x14ac:dyDescent="0.25">
      <c r="A140" s="140"/>
      <c r="B140" s="142"/>
      <c r="C140" s="138" t="s">
        <v>115</v>
      </c>
      <c r="D140" s="138"/>
      <c r="E140" s="60">
        <f t="shared" si="18"/>
        <v>0</v>
      </c>
      <c r="F140" s="98">
        <f t="shared" si="19"/>
        <v>0</v>
      </c>
      <c r="G140" s="98">
        <f t="shared" si="20"/>
        <v>0</v>
      </c>
      <c r="J140" s="96"/>
      <c r="K140" s="96"/>
      <c r="L140" s="60" t="s">
        <v>100</v>
      </c>
      <c r="M140" s="60">
        <v>2</v>
      </c>
    </row>
    <row r="141" spans="1:13" ht="59.25" customHeight="1" outlineLevel="1" x14ac:dyDescent="0.25">
      <c r="A141" s="140"/>
      <c r="B141" s="142"/>
      <c r="C141" s="138" t="s">
        <v>116</v>
      </c>
      <c r="D141" s="138"/>
      <c r="E141" s="60">
        <f t="shared" si="18"/>
        <v>0</v>
      </c>
      <c r="F141" s="98">
        <f t="shared" si="19"/>
        <v>0</v>
      </c>
      <c r="G141" s="98">
        <f t="shared" si="20"/>
        <v>0</v>
      </c>
      <c r="J141" s="96"/>
      <c r="K141" s="96"/>
      <c r="L141" s="60" t="s">
        <v>99</v>
      </c>
      <c r="M141" s="60">
        <v>1</v>
      </c>
    </row>
    <row r="142" spans="1:13" ht="45" customHeight="1" outlineLevel="1" x14ac:dyDescent="0.25">
      <c r="A142" s="140"/>
      <c r="B142" s="147"/>
      <c r="C142" s="138" t="s">
        <v>117</v>
      </c>
      <c r="D142" s="138"/>
      <c r="E142" s="60">
        <f t="shared" si="18"/>
        <v>0</v>
      </c>
      <c r="F142" s="98">
        <f t="shared" si="19"/>
        <v>0</v>
      </c>
      <c r="G142" s="98">
        <f t="shared" si="20"/>
        <v>0</v>
      </c>
      <c r="J142" s="96"/>
      <c r="K142" s="96"/>
      <c r="L142" s="60" t="s">
        <v>99</v>
      </c>
      <c r="M142" s="60">
        <v>0.5</v>
      </c>
    </row>
    <row r="143" spans="1:13" ht="36" customHeight="1" x14ac:dyDescent="0.25">
      <c r="A143" s="139" t="s">
        <v>254</v>
      </c>
      <c r="B143" s="139"/>
      <c r="C143" s="137" t="s">
        <v>5</v>
      </c>
      <c r="D143" s="137"/>
      <c r="E143" s="69">
        <f>SUM(E120:E142)-E124-E125-E130-E131-E133-E134</f>
        <v>0</v>
      </c>
      <c r="F143" s="100">
        <f>IF(E143=0,0,ROUND((E120*F120+E121*F121+E122*F122+E124*F124+E125*F125+E126*F126+E127*F127+E128*F128+E130*F130+E131*F131+E133*F133+E134*F134+E135*F135+E136*F136+E137*F137+E138*F138+E139*F139+E140*F140+E141*F141+E142*F142)/(E120+E121+E122+E124+E125+E126+E127+E128+E130+E131+E133+E134+E135+E136+E137+E138+E139+E140+E141+E142),1))</f>
        <v>0</v>
      </c>
      <c r="G143" s="100">
        <f t="shared" ref="G143" si="21">SUM(G120:G142)-G124-G125-G130-G131-G133-G134</f>
        <v>0</v>
      </c>
      <c r="H143" s="1" t="e">
        <f>Звіт!$D$13/Звіт!$B$13</f>
        <v>#VALUE!</v>
      </c>
      <c r="J143" s="97"/>
      <c r="K143" s="97"/>
      <c r="L143" s="60"/>
      <c r="M143" s="60"/>
    </row>
    <row r="144" spans="1:13" ht="36" customHeight="1" x14ac:dyDescent="0.25">
      <c r="A144" s="135" t="s">
        <v>268</v>
      </c>
      <c r="B144" s="136"/>
      <c r="C144" s="137" t="s">
        <v>5</v>
      </c>
      <c r="D144" s="137"/>
      <c r="E144" s="69">
        <f>E71+E95+E119+E143</f>
        <v>0</v>
      </c>
      <c r="F144" s="100">
        <f>IF(E144=0,0,ROUND((E71*F71+E95*F95+E119*F119+E143*F143)/(E71+E95+E119+E143),1))</f>
        <v>0</v>
      </c>
      <c r="G144" s="100">
        <f t="shared" ref="G144" si="22">G71+G95+G119+G143</f>
        <v>0</v>
      </c>
      <c r="J144" s="97"/>
      <c r="K144" s="97"/>
      <c r="L144" s="60"/>
      <c r="M144" s="60"/>
    </row>
    <row r="145" spans="1:13" ht="40.5" customHeight="1" outlineLevel="1" x14ac:dyDescent="0.25">
      <c r="A145" s="140" t="s">
        <v>227</v>
      </c>
      <c r="B145" s="141" t="s">
        <v>22</v>
      </c>
      <c r="C145" s="143" t="s">
        <v>119</v>
      </c>
      <c r="D145" s="144"/>
      <c r="E145" s="60">
        <f>E146+E147</f>
        <v>0</v>
      </c>
      <c r="F145" s="98">
        <f>IF(E145=0,0,ROUND((E146*F146+E147*F147)/(E146+E147),1))</f>
        <v>0</v>
      </c>
      <c r="G145" s="98">
        <f>G146+G147</f>
        <v>0</v>
      </c>
      <c r="J145" s="97"/>
      <c r="K145" s="97"/>
      <c r="L145" s="60" t="s">
        <v>98</v>
      </c>
      <c r="M145" s="60"/>
    </row>
    <row r="146" spans="1:13" ht="18.75" customHeight="1" outlineLevel="1" x14ac:dyDescent="0.25">
      <c r="A146" s="140"/>
      <c r="B146" s="142"/>
      <c r="C146" s="143" t="s">
        <v>143</v>
      </c>
      <c r="D146" s="144"/>
      <c r="E146" s="60">
        <f t="shared" ref="E146:E147" si="23">IF(K146=0,0,J146)</f>
        <v>0</v>
      </c>
      <c r="F146" s="98">
        <f t="shared" ref="F146:F147" si="24">IF(E146=0,0,ROUND(G146/E146,1))</f>
        <v>0</v>
      </c>
      <c r="G146" s="98">
        <f t="shared" ref="G146:G147" si="25">IF(J146=0,0,K146)</f>
        <v>0</v>
      </c>
      <c r="J146" s="96"/>
      <c r="K146" s="96"/>
      <c r="L146" s="60" t="s">
        <v>99</v>
      </c>
      <c r="M146" s="60">
        <v>1</v>
      </c>
    </row>
    <row r="147" spans="1:13" ht="18" customHeight="1" outlineLevel="1" x14ac:dyDescent="0.25">
      <c r="A147" s="140"/>
      <c r="B147" s="142"/>
      <c r="C147" s="143" t="s">
        <v>97</v>
      </c>
      <c r="D147" s="144"/>
      <c r="E147" s="60">
        <f t="shared" si="23"/>
        <v>0</v>
      </c>
      <c r="F147" s="98">
        <f t="shared" si="24"/>
        <v>0</v>
      </c>
      <c r="G147" s="98">
        <f t="shared" si="25"/>
        <v>0</v>
      </c>
      <c r="J147" s="96"/>
      <c r="K147" s="96"/>
      <c r="L147" s="60" t="s">
        <v>100</v>
      </c>
      <c r="M147" s="60">
        <v>4</v>
      </c>
    </row>
    <row r="148" spans="1:13" ht="31.5" customHeight="1" outlineLevel="1" x14ac:dyDescent="0.25">
      <c r="A148" s="140"/>
      <c r="B148" s="142"/>
      <c r="C148" s="138" t="s">
        <v>120</v>
      </c>
      <c r="D148" s="138"/>
      <c r="E148" s="60">
        <f t="shared" ref="E148:E150" si="26">IF(K148=0,0,J148)</f>
        <v>0</v>
      </c>
      <c r="F148" s="98">
        <f t="shared" ref="F148:F150" si="27">IF(E148=0,0,ROUND(G148/E148,1))</f>
        <v>0</v>
      </c>
      <c r="G148" s="98">
        <f t="shared" ref="G148:G150" si="28">IF(J148=0,0,K148)</f>
        <v>0</v>
      </c>
      <c r="J148" s="96"/>
      <c r="K148" s="96"/>
      <c r="L148" s="60" t="s">
        <v>99</v>
      </c>
      <c r="M148" s="60">
        <v>0.5</v>
      </c>
    </row>
    <row r="149" spans="1:13" ht="33.75" customHeight="1" outlineLevel="1" x14ac:dyDescent="0.25">
      <c r="A149" s="140"/>
      <c r="B149" s="142"/>
      <c r="C149" s="138" t="s">
        <v>121</v>
      </c>
      <c r="D149" s="138"/>
      <c r="E149" s="60">
        <f t="shared" si="26"/>
        <v>0</v>
      </c>
      <c r="F149" s="98">
        <f t="shared" si="27"/>
        <v>0</v>
      </c>
      <c r="G149" s="98">
        <f t="shared" si="28"/>
        <v>0</v>
      </c>
      <c r="J149" s="96"/>
      <c r="K149" s="96"/>
      <c r="L149" s="60" t="s">
        <v>99</v>
      </c>
      <c r="M149" s="60">
        <v>6</v>
      </c>
    </row>
    <row r="150" spans="1:13" ht="36" customHeight="1" outlineLevel="1" x14ac:dyDescent="0.25">
      <c r="A150" s="140"/>
      <c r="B150" s="142"/>
      <c r="C150" s="138" t="s">
        <v>122</v>
      </c>
      <c r="D150" s="138"/>
      <c r="E150" s="60">
        <f t="shared" si="26"/>
        <v>0</v>
      </c>
      <c r="F150" s="98">
        <f t="shared" si="27"/>
        <v>0</v>
      </c>
      <c r="G150" s="98">
        <f t="shared" si="28"/>
        <v>0</v>
      </c>
      <c r="J150" s="96"/>
      <c r="K150" s="96"/>
      <c r="L150" s="60" t="s">
        <v>99</v>
      </c>
      <c r="M150" s="60">
        <v>6</v>
      </c>
    </row>
    <row r="151" spans="1:13" ht="60" customHeight="1" outlineLevel="1" x14ac:dyDescent="0.25">
      <c r="A151" s="140"/>
      <c r="B151" s="142"/>
      <c r="C151" s="138" t="s">
        <v>123</v>
      </c>
      <c r="D151" s="138"/>
      <c r="E151" s="60">
        <f>E152+E153</f>
        <v>0</v>
      </c>
      <c r="F151" s="98">
        <f>IF(E151=0,0,ROUND((E152*F152+E153*F153)/(E152+E153),1))</f>
        <v>0</v>
      </c>
      <c r="G151" s="98">
        <f>G152+G153</f>
        <v>0</v>
      </c>
      <c r="J151" s="97"/>
      <c r="K151" s="97"/>
      <c r="L151" s="60" t="s">
        <v>98</v>
      </c>
      <c r="M151" s="67"/>
    </row>
    <row r="152" spans="1:13" ht="15.75" outlineLevel="1" x14ac:dyDescent="0.25">
      <c r="A152" s="140"/>
      <c r="B152" s="142"/>
      <c r="C152" s="143" t="s">
        <v>96</v>
      </c>
      <c r="D152" s="144"/>
      <c r="E152" s="60">
        <f t="shared" ref="E152:E153" si="29">IF(K152=0,0,J152)</f>
        <v>0</v>
      </c>
      <c r="F152" s="98">
        <f t="shared" ref="F152:F153" si="30">IF(E152=0,0,ROUND(G152/E152,1))</f>
        <v>0</v>
      </c>
      <c r="G152" s="98">
        <f t="shared" ref="G152:G153" si="31">IF(J152=0,0,K152)</f>
        <v>0</v>
      </c>
      <c r="J152" s="96"/>
      <c r="K152" s="96"/>
      <c r="L152" s="60" t="s">
        <v>99</v>
      </c>
      <c r="M152" s="60">
        <v>1</v>
      </c>
    </row>
    <row r="153" spans="1:13" ht="15.75" outlineLevel="1" x14ac:dyDescent="0.25">
      <c r="A153" s="140"/>
      <c r="B153" s="142"/>
      <c r="C153" s="143" t="s">
        <v>97</v>
      </c>
      <c r="D153" s="144"/>
      <c r="E153" s="60">
        <f t="shared" si="29"/>
        <v>0</v>
      </c>
      <c r="F153" s="98">
        <f t="shared" si="30"/>
        <v>0</v>
      </c>
      <c r="G153" s="98">
        <f t="shared" si="31"/>
        <v>0</v>
      </c>
      <c r="J153" s="96"/>
      <c r="K153" s="96"/>
      <c r="L153" s="60" t="s">
        <v>100</v>
      </c>
      <c r="M153" s="60">
        <v>2</v>
      </c>
    </row>
    <row r="154" spans="1:13" ht="48.75" customHeight="1" outlineLevel="1" x14ac:dyDescent="0.25">
      <c r="A154" s="140"/>
      <c r="B154" s="142"/>
      <c r="C154" s="145" t="s">
        <v>124</v>
      </c>
      <c r="D154" s="146"/>
      <c r="E154" s="60">
        <f>E155+E156</f>
        <v>0</v>
      </c>
      <c r="F154" s="98">
        <f>IF(E154=0,0,ROUND((E155*F155+E156*F156)/(E155+E156),1))</f>
        <v>0</v>
      </c>
      <c r="G154" s="98">
        <f>G155+G156</f>
        <v>0</v>
      </c>
      <c r="J154" s="97"/>
      <c r="K154" s="97"/>
      <c r="L154" s="60" t="s">
        <v>98</v>
      </c>
      <c r="M154" s="60"/>
    </row>
    <row r="155" spans="1:13" ht="15.75" outlineLevel="1" x14ac:dyDescent="0.25">
      <c r="A155" s="140"/>
      <c r="B155" s="142"/>
      <c r="C155" s="143" t="s">
        <v>96</v>
      </c>
      <c r="D155" s="144"/>
      <c r="E155" s="60">
        <f t="shared" ref="E155:E156" si="32">IF(K155=0,0,J155)</f>
        <v>0</v>
      </c>
      <c r="F155" s="98">
        <f t="shared" ref="F155:F156" si="33">IF(E155=0,0,ROUND(G155/E155,1))</f>
        <v>0</v>
      </c>
      <c r="G155" s="98">
        <f t="shared" ref="G155:G156" si="34">IF(J155=0,0,K155)</f>
        <v>0</v>
      </c>
      <c r="J155" s="96"/>
      <c r="K155" s="96"/>
      <c r="L155" s="60" t="s">
        <v>99</v>
      </c>
      <c r="M155" s="60">
        <v>1</v>
      </c>
    </row>
    <row r="156" spans="1:13" ht="15.75" outlineLevel="1" x14ac:dyDescent="0.25">
      <c r="A156" s="140"/>
      <c r="B156" s="142"/>
      <c r="C156" s="143" t="s">
        <v>97</v>
      </c>
      <c r="D156" s="144"/>
      <c r="E156" s="60">
        <f t="shared" si="32"/>
        <v>0</v>
      </c>
      <c r="F156" s="98">
        <f t="shared" si="33"/>
        <v>0</v>
      </c>
      <c r="G156" s="98">
        <f t="shared" si="34"/>
        <v>0</v>
      </c>
      <c r="J156" s="96"/>
      <c r="K156" s="96"/>
      <c r="L156" s="60" t="s">
        <v>100</v>
      </c>
      <c r="M156" s="60">
        <v>2</v>
      </c>
    </row>
    <row r="157" spans="1:13" ht="47.25" customHeight="1" outlineLevel="1" x14ac:dyDescent="0.25">
      <c r="A157" s="140"/>
      <c r="B157" s="142"/>
      <c r="C157" s="145" t="s">
        <v>125</v>
      </c>
      <c r="D157" s="146"/>
      <c r="E157" s="60">
        <f>E158+E159</f>
        <v>0</v>
      </c>
      <c r="F157" s="98">
        <f>IF(E157=0,0,ROUND((E158*F158+E159*F159)/(E158+E159),1))</f>
        <v>0</v>
      </c>
      <c r="G157" s="98">
        <f>G158+G159</f>
        <v>0</v>
      </c>
      <c r="J157" s="97"/>
      <c r="K157" s="97"/>
      <c r="L157" s="60" t="s">
        <v>98</v>
      </c>
      <c r="M157" s="60"/>
    </row>
    <row r="158" spans="1:13" ht="15.75" outlineLevel="1" x14ac:dyDescent="0.25">
      <c r="A158" s="140"/>
      <c r="B158" s="142"/>
      <c r="C158" s="143" t="s">
        <v>96</v>
      </c>
      <c r="D158" s="144"/>
      <c r="E158" s="60">
        <f t="shared" ref="E158:E159" si="35">IF(K158=0,0,J158)</f>
        <v>0</v>
      </c>
      <c r="F158" s="98">
        <f t="shared" ref="F158:F159" si="36">IF(E158=0,0,ROUND(G158/E158,1))</f>
        <v>0</v>
      </c>
      <c r="G158" s="98">
        <f t="shared" ref="G158:G159" si="37">IF(J158=0,0,K158)</f>
        <v>0</v>
      </c>
      <c r="J158" s="96"/>
      <c r="K158" s="96"/>
      <c r="L158" s="60" t="s">
        <v>99</v>
      </c>
      <c r="M158" s="60">
        <v>1</v>
      </c>
    </row>
    <row r="159" spans="1:13" ht="15.75" outlineLevel="1" x14ac:dyDescent="0.25">
      <c r="A159" s="140"/>
      <c r="B159" s="142"/>
      <c r="C159" s="143" t="s">
        <v>97</v>
      </c>
      <c r="D159" s="144"/>
      <c r="E159" s="60">
        <f t="shared" si="35"/>
        <v>0</v>
      </c>
      <c r="F159" s="98">
        <f t="shared" si="36"/>
        <v>0</v>
      </c>
      <c r="G159" s="98">
        <f t="shared" si="37"/>
        <v>0</v>
      </c>
      <c r="J159" s="96"/>
      <c r="K159" s="96"/>
      <c r="L159" s="60" t="s">
        <v>100</v>
      </c>
      <c r="M159" s="60">
        <v>2</v>
      </c>
    </row>
    <row r="160" spans="1:13" ht="40.5" customHeight="1" outlineLevel="1" x14ac:dyDescent="0.25">
      <c r="A160" s="140"/>
      <c r="B160" s="142"/>
      <c r="C160" s="138" t="s">
        <v>126</v>
      </c>
      <c r="D160" s="138"/>
      <c r="E160" s="60">
        <f>E161+E162</f>
        <v>0</v>
      </c>
      <c r="F160" s="98">
        <f>IF(E160=0,0,ROUND((E161*F161+E162*F162)/(E161+E162),1))</f>
        <v>0</v>
      </c>
      <c r="G160" s="98">
        <f>G161+G162</f>
        <v>0</v>
      </c>
      <c r="J160" s="97"/>
      <c r="K160" s="97"/>
      <c r="L160" s="60" t="s">
        <v>98</v>
      </c>
      <c r="M160" s="60"/>
    </row>
    <row r="161" spans="1:13" ht="15.75" outlineLevel="1" x14ac:dyDescent="0.25">
      <c r="A161" s="140"/>
      <c r="B161" s="142"/>
      <c r="C161" s="143" t="s">
        <v>96</v>
      </c>
      <c r="D161" s="144"/>
      <c r="E161" s="60">
        <f t="shared" ref="E161:E162" si="38">IF(K161=0,0,J161)</f>
        <v>0</v>
      </c>
      <c r="F161" s="98">
        <f t="shared" ref="F161:F162" si="39">IF(E161=0,0,ROUND(G161/E161,1))</f>
        <v>0</v>
      </c>
      <c r="G161" s="98">
        <f t="shared" ref="G161:G162" si="40">IF(J161=0,0,K161)</f>
        <v>0</v>
      </c>
      <c r="J161" s="96"/>
      <c r="K161" s="96"/>
      <c r="L161" s="60" t="s">
        <v>99</v>
      </c>
      <c r="M161" s="60">
        <v>1</v>
      </c>
    </row>
    <row r="162" spans="1:13" ht="15.75" outlineLevel="1" x14ac:dyDescent="0.25">
      <c r="A162" s="140"/>
      <c r="B162" s="142"/>
      <c r="C162" s="143" t="s">
        <v>97</v>
      </c>
      <c r="D162" s="144"/>
      <c r="E162" s="60">
        <f t="shared" si="38"/>
        <v>0</v>
      </c>
      <c r="F162" s="98">
        <f t="shared" si="39"/>
        <v>0</v>
      </c>
      <c r="G162" s="98">
        <f t="shared" si="40"/>
        <v>0</v>
      </c>
      <c r="J162" s="96"/>
      <c r="K162" s="96"/>
      <c r="L162" s="60" t="s">
        <v>100</v>
      </c>
      <c r="M162" s="60">
        <v>2</v>
      </c>
    </row>
    <row r="163" spans="1:13" ht="57.75" customHeight="1" outlineLevel="1" x14ac:dyDescent="0.25">
      <c r="A163" s="140"/>
      <c r="B163" s="142"/>
      <c r="C163" s="138" t="s">
        <v>127</v>
      </c>
      <c r="D163" s="138"/>
      <c r="E163" s="60">
        <f t="shared" ref="E163" si="41">IF(K163=0,0,J163)</f>
        <v>0</v>
      </c>
      <c r="F163" s="98">
        <f t="shared" ref="F163" si="42">IF(E163=0,0,ROUND(G163/E163,1))</f>
        <v>0</v>
      </c>
      <c r="G163" s="98">
        <f t="shared" ref="G163" si="43">IF(J163=0,0,K163)</f>
        <v>0</v>
      </c>
      <c r="J163" s="96"/>
      <c r="K163" s="96"/>
      <c r="L163" s="60" t="s">
        <v>99</v>
      </c>
      <c r="M163" s="60">
        <v>1</v>
      </c>
    </row>
    <row r="164" spans="1:13" ht="28.5" customHeight="1" outlineLevel="1" x14ac:dyDescent="0.25">
      <c r="A164" s="140"/>
      <c r="B164" s="142"/>
      <c r="C164" s="138" t="s">
        <v>128</v>
      </c>
      <c r="D164" s="138"/>
      <c r="E164" s="60">
        <f>E165+E166</f>
        <v>0</v>
      </c>
      <c r="F164" s="98">
        <f>IF(E164=0,0,ROUND((E165*F165+E166*F166)/(E165+E166),1))</f>
        <v>0</v>
      </c>
      <c r="G164" s="98">
        <f>G165+G166</f>
        <v>0</v>
      </c>
      <c r="J164" s="97"/>
      <c r="K164" s="97"/>
      <c r="L164" s="60" t="s">
        <v>98</v>
      </c>
      <c r="M164" s="60"/>
    </row>
    <row r="165" spans="1:13" ht="15.75" outlineLevel="1" x14ac:dyDescent="0.25">
      <c r="A165" s="140"/>
      <c r="B165" s="142"/>
      <c r="C165" s="143" t="s">
        <v>96</v>
      </c>
      <c r="D165" s="144"/>
      <c r="E165" s="60">
        <f t="shared" ref="E165:E166" si="44">IF(K165=0,0,J165)</f>
        <v>0</v>
      </c>
      <c r="F165" s="98">
        <f t="shared" ref="F165:F166" si="45">IF(E165=0,0,ROUND(G165/E165,1))</f>
        <v>0</v>
      </c>
      <c r="G165" s="98">
        <f t="shared" ref="G165:G166" si="46">IF(J165=0,0,K165)</f>
        <v>0</v>
      </c>
      <c r="J165" s="96"/>
      <c r="K165" s="96"/>
      <c r="L165" s="60" t="s">
        <v>99</v>
      </c>
      <c r="M165" s="60">
        <v>1</v>
      </c>
    </row>
    <row r="166" spans="1:13" ht="15.75" outlineLevel="1" x14ac:dyDescent="0.25">
      <c r="A166" s="140"/>
      <c r="B166" s="142"/>
      <c r="C166" s="143" t="s">
        <v>97</v>
      </c>
      <c r="D166" s="144"/>
      <c r="E166" s="60">
        <f t="shared" si="44"/>
        <v>0</v>
      </c>
      <c r="F166" s="98">
        <f t="shared" si="45"/>
        <v>0</v>
      </c>
      <c r="G166" s="98">
        <f t="shared" si="46"/>
        <v>0</v>
      </c>
      <c r="J166" s="96"/>
      <c r="K166" s="96"/>
      <c r="L166" s="60" t="s">
        <v>100</v>
      </c>
      <c r="M166" s="60">
        <v>1</v>
      </c>
    </row>
    <row r="167" spans="1:13" ht="39" customHeight="1" outlineLevel="1" x14ac:dyDescent="0.25">
      <c r="A167" s="140"/>
      <c r="B167" s="142"/>
      <c r="C167" s="143" t="s">
        <v>129</v>
      </c>
      <c r="D167" s="144"/>
      <c r="E167" s="60">
        <f t="shared" ref="E167:E168" si="47">IF(K167=0,0,J167)</f>
        <v>0</v>
      </c>
      <c r="F167" s="98">
        <f t="shared" ref="F167:F168" si="48">IF(E167=0,0,ROUND(G167/E167,1))</f>
        <v>0</v>
      </c>
      <c r="G167" s="98">
        <f t="shared" ref="G167:G168" si="49">IF(J167=0,0,K167)</f>
        <v>0</v>
      </c>
      <c r="J167" s="96"/>
      <c r="K167" s="96"/>
      <c r="L167" s="60" t="s">
        <v>99</v>
      </c>
      <c r="M167" s="60">
        <v>1</v>
      </c>
    </row>
    <row r="168" spans="1:13" ht="93.75" customHeight="1" outlineLevel="1" x14ac:dyDescent="0.25">
      <c r="A168" s="140"/>
      <c r="B168" s="142"/>
      <c r="C168" s="143" t="s">
        <v>130</v>
      </c>
      <c r="D168" s="144"/>
      <c r="E168" s="60">
        <f t="shared" si="47"/>
        <v>0</v>
      </c>
      <c r="F168" s="98">
        <f t="shared" si="48"/>
        <v>0</v>
      </c>
      <c r="G168" s="98">
        <f t="shared" si="49"/>
        <v>0</v>
      </c>
      <c r="J168" s="96"/>
      <c r="K168" s="96"/>
      <c r="L168" s="60" t="s">
        <v>99</v>
      </c>
      <c r="M168" s="60">
        <v>1</v>
      </c>
    </row>
    <row r="169" spans="1:13" ht="87" customHeight="1" outlineLevel="1" x14ac:dyDescent="0.25">
      <c r="A169" s="140"/>
      <c r="B169" s="142"/>
      <c r="C169" s="143" t="s">
        <v>131</v>
      </c>
      <c r="D169" s="144"/>
      <c r="E169" s="60">
        <f>E170+E171</f>
        <v>0</v>
      </c>
      <c r="F169" s="98">
        <f>IF(E169=0,0,ROUND((E170*F170+E171*F171)/(E170+E171),1))</f>
        <v>0</v>
      </c>
      <c r="G169" s="98">
        <f>G170+G171</f>
        <v>0</v>
      </c>
      <c r="J169" s="97"/>
      <c r="K169" s="97"/>
      <c r="L169" s="60" t="s">
        <v>98</v>
      </c>
      <c r="M169" s="60"/>
    </row>
    <row r="170" spans="1:13" ht="15.75" outlineLevel="1" x14ac:dyDescent="0.25">
      <c r="A170" s="140"/>
      <c r="B170" s="142"/>
      <c r="C170" s="143" t="s">
        <v>96</v>
      </c>
      <c r="D170" s="144"/>
      <c r="E170" s="60">
        <f t="shared" ref="E170:E171" si="50">IF(K170=0,0,J170)</f>
        <v>0</v>
      </c>
      <c r="F170" s="98">
        <f t="shared" ref="F170:F171" si="51">IF(E170=0,0,ROUND(G170/E170,1))</f>
        <v>0</v>
      </c>
      <c r="G170" s="98">
        <f t="shared" ref="G170:G171" si="52">IF(J170=0,0,K170)</f>
        <v>0</v>
      </c>
      <c r="J170" s="96"/>
      <c r="K170" s="96"/>
      <c r="L170" s="60" t="s">
        <v>99</v>
      </c>
      <c r="M170" s="60">
        <v>1</v>
      </c>
    </row>
    <row r="171" spans="1:13" ht="15.75" outlineLevel="1" x14ac:dyDescent="0.25">
      <c r="A171" s="140"/>
      <c r="B171" s="142"/>
      <c r="C171" s="143" t="s">
        <v>97</v>
      </c>
      <c r="D171" s="144"/>
      <c r="E171" s="60">
        <f t="shared" si="50"/>
        <v>0</v>
      </c>
      <c r="F171" s="98">
        <f t="shared" si="51"/>
        <v>0</v>
      </c>
      <c r="G171" s="98">
        <f t="shared" si="52"/>
        <v>0</v>
      </c>
      <c r="J171" s="96"/>
      <c r="K171" s="96"/>
      <c r="L171" s="60" t="s">
        <v>100</v>
      </c>
      <c r="M171" s="60">
        <v>2</v>
      </c>
    </row>
    <row r="172" spans="1:13" ht="47.25" customHeight="1" outlineLevel="1" x14ac:dyDescent="0.25">
      <c r="A172" s="140"/>
      <c r="B172" s="142"/>
      <c r="C172" s="143" t="s">
        <v>132</v>
      </c>
      <c r="D172" s="144"/>
      <c r="E172" s="60">
        <f>E173+E174</f>
        <v>0</v>
      </c>
      <c r="F172" s="98">
        <f>IF(E172=0,0,ROUND((E173*F173+E174*F174)/(E173+E174),1))</f>
        <v>0</v>
      </c>
      <c r="G172" s="98">
        <f>G173+G174</f>
        <v>0</v>
      </c>
      <c r="J172" s="97"/>
      <c r="K172" s="97"/>
      <c r="L172" s="60" t="s">
        <v>98</v>
      </c>
      <c r="M172" s="60"/>
    </row>
    <row r="173" spans="1:13" ht="15.75" outlineLevel="1" x14ac:dyDescent="0.25">
      <c r="A173" s="140"/>
      <c r="B173" s="142"/>
      <c r="C173" s="143" t="s">
        <v>96</v>
      </c>
      <c r="D173" s="144"/>
      <c r="E173" s="60">
        <f t="shared" ref="E173:E174" si="53">IF(K173=0,0,J173)</f>
        <v>0</v>
      </c>
      <c r="F173" s="98">
        <f t="shared" ref="F173:F174" si="54">IF(E173=0,0,ROUND(G173/E173,1))</f>
        <v>0</v>
      </c>
      <c r="G173" s="98">
        <f t="shared" ref="G173:G174" si="55">IF(J173=0,0,K173)</f>
        <v>0</v>
      </c>
      <c r="J173" s="96"/>
      <c r="K173" s="96"/>
      <c r="L173" s="60" t="s">
        <v>99</v>
      </c>
      <c r="M173" s="60">
        <v>1</v>
      </c>
    </row>
    <row r="174" spans="1:13" ht="15.75" outlineLevel="1" x14ac:dyDescent="0.25">
      <c r="A174" s="140"/>
      <c r="B174" s="142"/>
      <c r="C174" s="143" t="s">
        <v>97</v>
      </c>
      <c r="D174" s="144"/>
      <c r="E174" s="60">
        <f t="shared" si="53"/>
        <v>0</v>
      </c>
      <c r="F174" s="98">
        <f t="shared" si="54"/>
        <v>0</v>
      </c>
      <c r="G174" s="98">
        <f t="shared" si="55"/>
        <v>0</v>
      </c>
      <c r="J174" s="96"/>
      <c r="K174" s="96"/>
      <c r="L174" s="60" t="s">
        <v>100</v>
      </c>
      <c r="M174" s="60">
        <v>2</v>
      </c>
    </row>
    <row r="175" spans="1:13" ht="56.25" customHeight="1" outlineLevel="1" x14ac:dyDescent="0.25">
      <c r="A175" s="140"/>
      <c r="B175" s="142"/>
      <c r="C175" s="143" t="s">
        <v>133</v>
      </c>
      <c r="D175" s="144"/>
      <c r="E175" s="60">
        <f t="shared" ref="E175" si="56">IF(K175=0,0,J175)</f>
        <v>0</v>
      </c>
      <c r="F175" s="98">
        <f t="shared" ref="F175" si="57">IF(E175=0,0,ROUND(G175/E175,1))</f>
        <v>0</v>
      </c>
      <c r="G175" s="98">
        <f t="shared" ref="G175" si="58">IF(J175=0,0,K175)</f>
        <v>0</v>
      </c>
      <c r="J175" s="96"/>
      <c r="K175" s="96"/>
      <c r="L175" s="60" t="s">
        <v>99</v>
      </c>
      <c r="M175" s="60">
        <v>1</v>
      </c>
    </row>
    <row r="176" spans="1:13" ht="44.25" customHeight="1" outlineLevel="1" x14ac:dyDescent="0.25">
      <c r="A176" s="140"/>
      <c r="B176" s="142"/>
      <c r="C176" s="143" t="s">
        <v>134</v>
      </c>
      <c r="D176" s="144"/>
      <c r="E176" s="60">
        <f>E177+E178</f>
        <v>0</v>
      </c>
      <c r="F176" s="98">
        <f>IF(E176=0,0,ROUND((E177*F177+E178*F178)/(E177+E178),1))</f>
        <v>0</v>
      </c>
      <c r="G176" s="98">
        <f>G177+G178</f>
        <v>0</v>
      </c>
      <c r="J176" s="97"/>
      <c r="K176" s="97"/>
      <c r="L176" s="60" t="s">
        <v>98</v>
      </c>
      <c r="M176" s="60"/>
    </row>
    <row r="177" spans="1:13" ht="15.75" outlineLevel="1" x14ac:dyDescent="0.25">
      <c r="A177" s="140"/>
      <c r="B177" s="142"/>
      <c r="C177" s="143" t="s">
        <v>96</v>
      </c>
      <c r="D177" s="144"/>
      <c r="E177" s="60">
        <f t="shared" ref="E177:E178" si="59">IF(K177=0,0,J177)</f>
        <v>0</v>
      </c>
      <c r="F177" s="98">
        <f t="shared" ref="F177:F178" si="60">IF(E177=0,0,ROUND(G177/E177,1))</f>
        <v>0</v>
      </c>
      <c r="G177" s="98">
        <f t="shared" ref="G177:G178" si="61">IF(J177=0,0,K177)</f>
        <v>0</v>
      </c>
      <c r="J177" s="96"/>
      <c r="K177" s="96"/>
      <c r="L177" s="60" t="s">
        <v>99</v>
      </c>
      <c r="M177" s="60">
        <v>2</v>
      </c>
    </row>
    <row r="178" spans="1:13" ht="15.75" outlineLevel="1" x14ac:dyDescent="0.25">
      <c r="A178" s="140"/>
      <c r="B178" s="142"/>
      <c r="C178" s="143" t="s">
        <v>97</v>
      </c>
      <c r="D178" s="144"/>
      <c r="E178" s="60">
        <f t="shared" si="59"/>
        <v>0</v>
      </c>
      <c r="F178" s="98">
        <f t="shared" si="60"/>
        <v>0</v>
      </c>
      <c r="G178" s="98">
        <f t="shared" si="61"/>
        <v>0</v>
      </c>
      <c r="J178" s="96"/>
      <c r="K178" s="96"/>
      <c r="L178" s="60" t="s">
        <v>100</v>
      </c>
      <c r="M178" s="60">
        <v>2</v>
      </c>
    </row>
    <row r="179" spans="1:13" ht="123.75" customHeight="1" outlineLevel="1" x14ac:dyDescent="0.25">
      <c r="A179" s="140"/>
      <c r="B179" s="142"/>
      <c r="C179" s="143" t="s">
        <v>135</v>
      </c>
      <c r="D179" s="144"/>
      <c r="E179" s="60">
        <f>E180+E181</f>
        <v>0</v>
      </c>
      <c r="F179" s="98">
        <f>IF(E179=0,0,ROUND((E180*F180+E181*F181)/(E180+E181),1))</f>
        <v>0</v>
      </c>
      <c r="G179" s="98">
        <f>G180+G181</f>
        <v>0</v>
      </c>
      <c r="J179" s="97"/>
      <c r="K179" s="97"/>
      <c r="L179" s="60" t="s">
        <v>98</v>
      </c>
      <c r="M179" s="60"/>
    </row>
    <row r="180" spans="1:13" ht="15.75" outlineLevel="1" x14ac:dyDescent="0.25">
      <c r="A180" s="140"/>
      <c r="B180" s="142"/>
      <c r="C180" s="143" t="s">
        <v>96</v>
      </c>
      <c r="D180" s="144"/>
      <c r="E180" s="60">
        <f t="shared" ref="E180" si="62">IF(K180=0,0,J180)</f>
        <v>0</v>
      </c>
      <c r="F180" s="98">
        <f t="shared" ref="F180" si="63">IF(E180=0,0,ROUND(G180/E180,1))</f>
        <v>0</v>
      </c>
      <c r="G180" s="98">
        <f t="shared" ref="G180" si="64">IF(J180=0,0,K180)</f>
        <v>0</v>
      </c>
      <c r="J180" s="96"/>
      <c r="K180" s="96"/>
      <c r="L180" s="60" t="s">
        <v>99</v>
      </c>
      <c r="M180" s="60">
        <v>2</v>
      </c>
    </row>
    <row r="181" spans="1:13" ht="15.75" outlineLevel="1" x14ac:dyDescent="0.25">
      <c r="A181" s="140"/>
      <c r="B181" s="142"/>
      <c r="C181" s="143" t="s">
        <v>97</v>
      </c>
      <c r="D181" s="144"/>
      <c r="E181" s="60">
        <f t="shared" ref="E181:E184" si="65">IF(K181=0,0,J181)</f>
        <v>0</v>
      </c>
      <c r="F181" s="98">
        <f t="shared" ref="F181:F184" si="66">IF(E181=0,0,ROUND(G181/E181,1))</f>
        <v>0</v>
      </c>
      <c r="G181" s="98">
        <f t="shared" ref="G181:G184" si="67">IF(J181=0,0,K181)</f>
        <v>0</v>
      </c>
      <c r="J181" s="96"/>
      <c r="K181" s="96"/>
      <c r="L181" s="60" t="s">
        <v>100</v>
      </c>
      <c r="M181" s="60">
        <v>2</v>
      </c>
    </row>
    <row r="182" spans="1:13" ht="121.5" customHeight="1" outlineLevel="1" x14ac:dyDescent="0.25">
      <c r="A182" s="140"/>
      <c r="B182" s="142"/>
      <c r="C182" s="143" t="s">
        <v>136</v>
      </c>
      <c r="D182" s="144"/>
      <c r="E182" s="60">
        <f t="shared" si="65"/>
        <v>0</v>
      </c>
      <c r="F182" s="98">
        <f t="shared" si="66"/>
        <v>0</v>
      </c>
      <c r="G182" s="98">
        <f t="shared" si="67"/>
        <v>0</v>
      </c>
      <c r="J182" s="96"/>
      <c r="K182" s="96"/>
      <c r="L182" s="60" t="s">
        <v>100</v>
      </c>
      <c r="M182" s="60">
        <v>2</v>
      </c>
    </row>
    <row r="183" spans="1:13" ht="50.25" customHeight="1" outlineLevel="1" x14ac:dyDescent="0.25">
      <c r="A183" s="140"/>
      <c r="B183" s="142"/>
      <c r="C183" s="143" t="s">
        <v>137</v>
      </c>
      <c r="D183" s="144"/>
      <c r="E183" s="60">
        <f t="shared" si="65"/>
        <v>0</v>
      </c>
      <c r="F183" s="98">
        <f t="shared" si="66"/>
        <v>0</v>
      </c>
      <c r="G183" s="98">
        <f t="shared" si="67"/>
        <v>0</v>
      </c>
      <c r="J183" s="96"/>
      <c r="K183" s="96"/>
      <c r="L183" s="60" t="s">
        <v>100</v>
      </c>
      <c r="M183" s="60">
        <v>10</v>
      </c>
    </row>
    <row r="184" spans="1:13" ht="208.5" customHeight="1" outlineLevel="1" x14ac:dyDescent="0.25">
      <c r="A184" s="140"/>
      <c r="B184" s="142"/>
      <c r="C184" s="138" t="s">
        <v>138</v>
      </c>
      <c r="D184" s="138"/>
      <c r="E184" s="60">
        <f t="shared" si="65"/>
        <v>0</v>
      </c>
      <c r="F184" s="98">
        <f t="shared" si="66"/>
        <v>0</v>
      </c>
      <c r="G184" s="98">
        <f t="shared" si="67"/>
        <v>0</v>
      </c>
      <c r="J184" s="96"/>
      <c r="K184" s="96"/>
      <c r="L184" s="60" t="s">
        <v>100</v>
      </c>
      <c r="M184" s="60">
        <v>4</v>
      </c>
    </row>
    <row r="185" spans="1:13" ht="72" customHeight="1" outlineLevel="1" x14ac:dyDescent="0.25">
      <c r="A185" s="140"/>
      <c r="B185" s="142"/>
      <c r="C185" s="138" t="s">
        <v>139</v>
      </c>
      <c r="D185" s="138"/>
      <c r="E185" s="60">
        <f t="shared" ref="E185:E188" si="68">IF(K185=0,0,J185)</f>
        <v>0</v>
      </c>
      <c r="F185" s="98">
        <f t="shared" ref="F185:F188" si="69">IF(E185=0,0,ROUND(G185/E185,1))</f>
        <v>0</v>
      </c>
      <c r="G185" s="98">
        <f t="shared" ref="G185:G188" si="70">IF(J185=0,0,K185)</f>
        <v>0</v>
      </c>
      <c r="J185" s="96"/>
      <c r="K185" s="96"/>
      <c r="L185" s="60" t="s">
        <v>100</v>
      </c>
      <c r="M185" s="60">
        <v>1</v>
      </c>
    </row>
    <row r="186" spans="1:13" ht="49.5" customHeight="1" outlineLevel="1" x14ac:dyDescent="0.25">
      <c r="A186" s="140"/>
      <c r="B186" s="142"/>
      <c r="C186" s="138" t="s">
        <v>140</v>
      </c>
      <c r="D186" s="138"/>
      <c r="E186" s="60">
        <f t="shared" si="68"/>
        <v>0</v>
      </c>
      <c r="F186" s="98">
        <f t="shared" si="69"/>
        <v>0</v>
      </c>
      <c r="G186" s="98">
        <f t="shared" si="70"/>
        <v>0</v>
      </c>
      <c r="J186" s="96"/>
      <c r="K186" s="96"/>
      <c r="L186" s="60" t="s">
        <v>100</v>
      </c>
      <c r="M186" s="60">
        <v>1</v>
      </c>
    </row>
    <row r="187" spans="1:13" ht="73.5" customHeight="1" outlineLevel="1" x14ac:dyDescent="0.25">
      <c r="A187" s="140"/>
      <c r="B187" s="142"/>
      <c r="C187" s="138" t="s">
        <v>141</v>
      </c>
      <c r="D187" s="138"/>
      <c r="E187" s="60">
        <f t="shared" si="68"/>
        <v>0</v>
      </c>
      <c r="F187" s="98">
        <f t="shared" si="69"/>
        <v>0</v>
      </c>
      <c r="G187" s="98">
        <f t="shared" si="70"/>
        <v>0</v>
      </c>
      <c r="J187" s="96"/>
      <c r="K187" s="96"/>
      <c r="L187" s="60" t="s">
        <v>100</v>
      </c>
      <c r="M187" s="60">
        <v>3</v>
      </c>
    </row>
    <row r="188" spans="1:13" ht="81" customHeight="1" outlineLevel="1" x14ac:dyDescent="0.25">
      <c r="A188" s="140"/>
      <c r="B188" s="142"/>
      <c r="C188" s="138" t="s">
        <v>142</v>
      </c>
      <c r="D188" s="138"/>
      <c r="E188" s="60">
        <f t="shared" si="68"/>
        <v>0</v>
      </c>
      <c r="F188" s="98">
        <f t="shared" si="69"/>
        <v>0</v>
      </c>
      <c r="G188" s="98">
        <f t="shared" si="70"/>
        <v>0</v>
      </c>
      <c r="J188" s="96"/>
      <c r="K188" s="96"/>
      <c r="L188" s="60" t="s">
        <v>99</v>
      </c>
      <c r="M188" s="60">
        <v>0.5</v>
      </c>
    </row>
    <row r="189" spans="1:13" ht="36" customHeight="1" x14ac:dyDescent="0.25">
      <c r="A189" s="139" t="s">
        <v>255</v>
      </c>
      <c r="B189" s="139"/>
      <c r="C189" s="139" t="s">
        <v>5</v>
      </c>
      <c r="D189" s="139"/>
      <c r="E189" s="69">
        <f>SUM(E145:E188)-E146-E147-E152-E153-E155-E156-E158-E159-E161-E162-E165-E166-E170-E171-E173-E174-E177-E178-E180-E181</f>
        <v>0</v>
      </c>
      <c r="F189" s="100">
        <f>IF(E189=0,0,ROUND((E146*F146+E147*F147+E148*F148+E149*F149+E150*F150+E152*F152+E153*F153+E155*F155+E156*F156+E158*F158+E159*F159+E161*F161+E162*F162+E163*F163+E165*F165+E166*F166+E167*F167+E168*F168+E170*F170+E171*F171+E173*F173+E174*F174+E175*F175+E177*F177+E178*F178+E180*F180+E181*F181+E182*F182+E183*F183+E184*F184+E185*F185+E186*F186+E187*F187+E188*F188)/(E146+E147+E148+E149+E150+E152+E153+E155+E156+E158+E159+E161+E162+E163+E165+E166+E167+E168+E170+E171+E173+E174+E175+E177+E178+E180+E181+E182+E183+E184+E185+E186+E187+E188),1))</f>
        <v>0</v>
      </c>
      <c r="G189" s="100">
        <f t="shared" ref="G189" si="71">SUM(G145:G188)-G146-G147-G152-G153-G155-G156-G158-G159-G161-G162-G165-G166-G170-G171-G173-G174-G177-G178-G180-G181</f>
        <v>0</v>
      </c>
      <c r="H189" s="1" t="e">
        <f>Звіт!$D$14/Звіт!$B$14</f>
        <v>#VALUE!</v>
      </c>
      <c r="L189" s="61"/>
      <c r="M189" s="61"/>
    </row>
    <row r="190" spans="1:13" ht="36" customHeight="1" outlineLevel="1" x14ac:dyDescent="0.25">
      <c r="A190" s="140" t="s">
        <v>229</v>
      </c>
      <c r="B190" s="141" t="s">
        <v>22</v>
      </c>
      <c r="C190" s="143" t="s">
        <v>119</v>
      </c>
      <c r="D190" s="144"/>
      <c r="E190" s="60">
        <f>E191+E192</f>
        <v>0</v>
      </c>
      <c r="F190" s="98">
        <f>IF(E190=0,0,ROUND((E191*F191+E192*F192)/(E191+E192),1))</f>
        <v>0</v>
      </c>
      <c r="G190" s="98">
        <f>G191+G192</f>
        <v>0</v>
      </c>
      <c r="J190" s="97"/>
      <c r="K190" s="97"/>
      <c r="L190" s="60" t="s">
        <v>98</v>
      </c>
      <c r="M190" s="60"/>
    </row>
    <row r="191" spans="1:13" ht="15.75" outlineLevel="1" x14ac:dyDescent="0.25">
      <c r="A191" s="140"/>
      <c r="B191" s="142"/>
      <c r="C191" s="143" t="s">
        <v>143</v>
      </c>
      <c r="D191" s="144"/>
      <c r="E191" s="60">
        <f t="shared" ref="E191:E195" si="72">IF(K191=0,0,J191)</f>
        <v>0</v>
      </c>
      <c r="F191" s="98">
        <f t="shared" ref="F191:F195" si="73">IF(E191=0,0,ROUND(G191/E191,1))</f>
        <v>0</v>
      </c>
      <c r="G191" s="98">
        <f t="shared" ref="G191:G195" si="74">IF(J191=0,0,K191)</f>
        <v>0</v>
      </c>
      <c r="J191" s="96"/>
      <c r="K191" s="96"/>
      <c r="L191" s="60" t="s">
        <v>99</v>
      </c>
      <c r="M191" s="60">
        <v>1</v>
      </c>
    </row>
    <row r="192" spans="1:13" ht="15.75" outlineLevel="1" x14ac:dyDescent="0.25">
      <c r="A192" s="140"/>
      <c r="B192" s="142"/>
      <c r="C192" s="143" t="s">
        <v>97</v>
      </c>
      <c r="D192" s="144"/>
      <c r="E192" s="60">
        <f t="shared" si="72"/>
        <v>0</v>
      </c>
      <c r="F192" s="98">
        <f t="shared" si="73"/>
        <v>0</v>
      </c>
      <c r="G192" s="98">
        <f t="shared" si="74"/>
        <v>0</v>
      </c>
      <c r="J192" s="96"/>
      <c r="K192" s="96"/>
      <c r="L192" s="60" t="s">
        <v>100</v>
      </c>
      <c r="M192" s="60">
        <v>4</v>
      </c>
    </row>
    <row r="193" spans="1:13" ht="36" customHeight="1" outlineLevel="1" x14ac:dyDescent="0.25">
      <c r="A193" s="140"/>
      <c r="B193" s="142"/>
      <c r="C193" s="138" t="s">
        <v>120</v>
      </c>
      <c r="D193" s="138"/>
      <c r="E193" s="60">
        <f t="shared" si="72"/>
        <v>0</v>
      </c>
      <c r="F193" s="98">
        <f t="shared" si="73"/>
        <v>0</v>
      </c>
      <c r="G193" s="98">
        <f t="shared" si="74"/>
        <v>0</v>
      </c>
      <c r="J193" s="96"/>
      <c r="K193" s="96"/>
      <c r="L193" s="60" t="s">
        <v>99</v>
      </c>
      <c r="M193" s="60">
        <v>0.5</v>
      </c>
    </row>
    <row r="194" spans="1:13" ht="36" customHeight="1" outlineLevel="1" x14ac:dyDescent="0.25">
      <c r="A194" s="140"/>
      <c r="B194" s="142"/>
      <c r="C194" s="138" t="s">
        <v>121</v>
      </c>
      <c r="D194" s="138"/>
      <c r="E194" s="60">
        <f t="shared" si="72"/>
        <v>0</v>
      </c>
      <c r="F194" s="98">
        <f t="shared" si="73"/>
        <v>0</v>
      </c>
      <c r="G194" s="98">
        <f t="shared" si="74"/>
        <v>0</v>
      </c>
      <c r="J194" s="96"/>
      <c r="K194" s="96"/>
      <c r="L194" s="60" t="s">
        <v>99</v>
      </c>
      <c r="M194" s="60">
        <v>6</v>
      </c>
    </row>
    <row r="195" spans="1:13" ht="36" customHeight="1" outlineLevel="1" x14ac:dyDescent="0.25">
      <c r="A195" s="140"/>
      <c r="B195" s="142"/>
      <c r="C195" s="138" t="s">
        <v>122</v>
      </c>
      <c r="D195" s="138"/>
      <c r="E195" s="60">
        <f t="shared" si="72"/>
        <v>0</v>
      </c>
      <c r="F195" s="98">
        <f t="shared" si="73"/>
        <v>0</v>
      </c>
      <c r="G195" s="98">
        <f t="shared" si="74"/>
        <v>0</v>
      </c>
      <c r="J195" s="96"/>
      <c r="K195" s="96"/>
      <c r="L195" s="60" t="s">
        <v>99</v>
      </c>
      <c r="M195" s="60">
        <v>6</v>
      </c>
    </row>
    <row r="196" spans="1:13" ht="61.5" customHeight="1" outlineLevel="1" x14ac:dyDescent="0.25">
      <c r="A196" s="140"/>
      <c r="B196" s="142"/>
      <c r="C196" s="138" t="s">
        <v>123</v>
      </c>
      <c r="D196" s="138"/>
      <c r="E196" s="60">
        <f>E197+E198</f>
        <v>0</v>
      </c>
      <c r="F196" s="98">
        <f>IF(E196=0,0,ROUND((E197*F197+E198*F198)/(E197+E198),1))</f>
        <v>0</v>
      </c>
      <c r="G196" s="98">
        <f>G197+G198</f>
        <v>0</v>
      </c>
      <c r="J196" s="97"/>
      <c r="K196" s="97"/>
      <c r="L196" s="60" t="s">
        <v>98</v>
      </c>
      <c r="M196" s="67"/>
    </row>
    <row r="197" spans="1:13" ht="15.75" outlineLevel="1" x14ac:dyDescent="0.25">
      <c r="A197" s="140"/>
      <c r="B197" s="142"/>
      <c r="C197" s="143" t="s">
        <v>96</v>
      </c>
      <c r="D197" s="144"/>
      <c r="E197" s="60">
        <f t="shared" ref="E197:E198" si="75">IF(K197=0,0,J197)</f>
        <v>0</v>
      </c>
      <c r="F197" s="98">
        <f t="shared" ref="F197:F198" si="76">IF(E197=0,0,ROUND(G197/E197,1))</f>
        <v>0</v>
      </c>
      <c r="G197" s="98">
        <f t="shared" ref="G197:G198" si="77">IF(J197=0,0,K197)</f>
        <v>0</v>
      </c>
      <c r="J197" s="96"/>
      <c r="K197" s="96"/>
      <c r="L197" s="60" t="s">
        <v>99</v>
      </c>
      <c r="M197" s="60">
        <v>1</v>
      </c>
    </row>
    <row r="198" spans="1:13" ht="15.75" outlineLevel="1" x14ac:dyDescent="0.25">
      <c r="A198" s="140"/>
      <c r="B198" s="142"/>
      <c r="C198" s="143" t="s">
        <v>97</v>
      </c>
      <c r="D198" s="144"/>
      <c r="E198" s="60">
        <f t="shared" si="75"/>
        <v>0</v>
      </c>
      <c r="F198" s="98">
        <f t="shared" si="76"/>
        <v>0</v>
      </c>
      <c r="G198" s="98">
        <f t="shared" si="77"/>
        <v>0</v>
      </c>
      <c r="J198" s="96"/>
      <c r="K198" s="96"/>
      <c r="L198" s="60" t="s">
        <v>100</v>
      </c>
      <c r="M198" s="60">
        <v>2</v>
      </c>
    </row>
    <row r="199" spans="1:13" ht="39" customHeight="1" outlineLevel="1" x14ac:dyDescent="0.25">
      <c r="A199" s="140"/>
      <c r="B199" s="142"/>
      <c r="C199" s="145" t="s">
        <v>124</v>
      </c>
      <c r="D199" s="146"/>
      <c r="E199" s="60">
        <f>E200+E201</f>
        <v>0</v>
      </c>
      <c r="F199" s="98">
        <f>IF(E199=0,0,ROUND((E200*F200+E201*F201)/(E200+E201),1))</f>
        <v>0</v>
      </c>
      <c r="G199" s="98">
        <f>G200+G201</f>
        <v>0</v>
      </c>
      <c r="J199" s="97"/>
      <c r="K199" s="97"/>
      <c r="L199" s="60" t="s">
        <v>98</v>
      </c>
      <c r="M199" s="60"/>
    </row>
    <row r="200" spans="1:13" ht="15.75" outlineLevel="1" x14ac:dyDescent="0.25">
      <c r="A200" s="140"/>
      <c r="B200" s="142"/>
      <c r="C200" s="143" t="s">
        <v>96</v>
      </c>
      <c r="D200" s="144"/>
      <c r="E200" s="60">
        <f t="shared" ref="E200:E201" si="78">IF(K200=0,0,J200)</f>
        <v>0</v>
      </c>
      <c r="F200" s="98">
        <f t="shared" ref="F200:F201" si="79">IF(E200=0,0,ROUND(G200/E200,1))</f>
        <v>0</v>
      </c>
      <c r="G200" s="98">
        <f t="shared" ref="G200:G201" si="80">IF(J200=0,0,K200)</f>
        <v>0</v>
      </c>
      <c r="J200" s="96"/>
      <c r="K200" s="96"/>
      <c r="L200" s="60" t="s">
        <v>99</v>
      </c>
      <c r="M200" s="60">
        <v>1</v>
      </c>
    </row>
    <row r="201" spans="1:13" ht="15.75" outlineLevel="1" x14ac:dyDescent="0.25">
      <c r="A201" s="140"/>
      <c r="B201" s="142"/>
      <c r="C201" s="143" t="s">
        <v>97</v>
      </c>
      <c r="D201" s="144"/>
      <c r="E201" s="60">
        <f t="shared" si="78"/>
        <v>0</v>
      </c>
      <c r="F201" s="98">
        <f t="shared" si="79"/>
        <v>0</v>
      </c>
      <c r="G201" s="98">
        <f t="shared" si="80"/>
        <v>0</v>
      </c>
      <c r="J201" s="96"/>
      <c r="K201" s="96"/>
      <c r="L201" s="60" t="s">
        <v>100</v>
      </c>
      <c r="M201" s="60">
        <v>2</v>
      </c>
    </row>
    <row r="202" spans="1:13" ht="40.5" customHeight="1" outlineLevel="1" x14ac:dyDescent="0.25">
      <c r="A202" s="140"/>
      <c r="B202" s="142"/>
      <c r="C202" s="145" t="s">
        <v>125</v>
      </c>
      <c r="D202" s="146"/>
      <c r="E202" s="60">
        <f>E203+E204</f>
        <v>0</v>
      </c>
      <c r="F202" s="98">
        <f>IF(E202=0,0,ROUND((E203*F203+E204*F204)/(E203+E204),1))</f>
        <v>0</v>
      </c>
      <c r="G202" s="98">
        <f>G203+G204</f>
        <v>0</v>
      </c>
      <c r="J202" s="97"/>
      <c r="K202" s="97"/>
      <c r="L202" s="60" t="s">
        <v>98</v>
      </c>
      <c r="M202" s="60"/>
    </row>
    <row r="203" spans="1:13" ht="15.75" outlineLevel="1" x14ac:dyDescent="0.25">
      <c r="A203" s="140"/>
      <c r="B203" s="142"/>
      <c r="C203" s="143" t="s">
        <v>96</v>
      </c>
      <c r="D203" s="144"/>
      <c r="E203" s="60">
        <f t="shared" ref="E203:E204" si="81">IF(K203=0,0,J203)</f>
        <v>0</v>
      </c>
      <c r="F203" s="98">
        <f t="shared" ref="F203:F204" si="82">IF(E203=0,0,ROUND(G203/E203,1))</f>
        <v>0</v>
      </c>
      <c r="G203" s="98">
        <f t="shared" ref="G203:G204" si="83">IF(J203=0,0,K203)</f>
        <v>0</v>
      </c>
      <c r="J203" s="96"/>
      <c r="K203" s="96"/>
      <c r="L203" s="60" t="s">
        <v>99</v>
      </c>
      <c r="M203" s="60">
        <v>1</v>
      </c>
    </row>
    <row r="204" spans="1:13" ht="15.75" outlineLevel="1" x14ac:dyDescent="0.25">
      <c r="A204" s="140"/>
      <c r="B204" s="142"/>
      <c r="C204" s="143" t="s">
        <v>97</v>
      </c>
      <c r="D204" s="144"/>
      <c r="E204" s="60">
        <f t="shared" si="81"/>
        <v>0</v>
      </c>
      <c r="F204" s="98">
        <f t="shared" si="82"/>
        <v>0</v>
      </c>
      <c r="G204" s="98">
        <f t="shared" si="83"/>
        <v>0</v>
      </c>
      <c r="J204" s="96"/>
      <c r="K204" s="96"/>
      <c r="L204" s="60" t="s">
        <v>100</v>
      </c>
      <c r="M204" s="60">
        <v>2</v>
      </c>
    </row>
    <row r="205" spans="1:13" ht="41.25" customHeight="1" outlineLevel="1" x14ac:dyDescent="0.25">
      <c r="A205" s="140"/>
      <c r="B205" s="142"/>
      <c r="C205" s="138" t="s">
        <v>126</v>
      </c>
      <c r="D205" s="138"/>
      <c r="E205" s="60">
        <f>E206+E207</f>
        <v>0</v>
      </c>
      <c r="F205" s="98">
        <f>IF(E205=0,0,ROUND((E206*F206+E207*F207)/(E206+E207),1))</f>
        <v>0</v>
      </c>
      <c r="G205" s="98">
        <f>G206+G207</f>
        <v>0</v>
      </c>
      <c r="J205" s="97"/>
      <c r="K205" s="97"/>
      <c r="L205" s="60" t="s">
        <v>98</v>
      </c>
      <c r="M205" s="60"/>
    </row>
    <row r="206" spans="1:13" ht="15.75" outlineLevel="1" x14ac:dyDescent="0.25">
      <c r="A206" s="140"/>
      <c r="B206" s="142"/>
      <c r="C206" s="143" t="s">
        <v>96</v>
      </c>
      <c r="D206" s="144"/>
      <c r="E206" s="60">
        <f t="shared" ref="E206:E208" si="84">IF(K206=0,0,J206)</f>
        <v>0</v>
      </c>
      <c r="F206" s="98">
        <f t="shared" ref="F206:F208" si="85">IF(E206=0,0,ROUND(G206/E206,1))</f>
        <v>0</v>
      </c>
      <c r="G206" s="98">
        <f t="shared" ref="G206:G208" si="86">IF(J206=0,0,K206)</f>
        <v>0</v>
      </c>
      <c r="J206" s="96"/>
      <c r="K206" s="96"/>
      <c r="L206" s="60" t="s">
        <v>99</v>
      </c>
      <c r="M206" s="60">
        <v>1</v>
      </c>
    </row>
    <row r="207" spans="1:13" ht="15.75" outlineLevel="1" x14ac:dyDescent="0.25">
      <c r="A207" s="140"/>
      <c r="B207" s="142"/>
      <c r="C207" s="143" t="s">
        <v>97</v>
      </c>
      <c r="D207" s="144"/>
      <c r="E207" s="60">
        <f t="shared" si="84"/>
        <v>0</v>
      </c>
      <c r="F207" s="98">
        <f t="shared" si="85"/>
        <v>0</v>
      </c>
      <c r="G207" s="98">
        <f t="shared" si="86"/>
        <v>0</v>
      </c>
      <c r="J207" s="96"/>
      <c r="K207" s="96"/>
      <c r="L207" s="60" t="s">
        <v>100</v>
      </c>
      <c r="M207" s="60">
        <v>2</v>
      </c>
    </row>
    <row r="208" spans="1:13" ht="36" customHeight="1" outlineLevel="1" x14ac:dyDescent="0.25">
      <c r="A208" s="140"/>
      <c r="B208" s="142"/>
      <c r="C208" s="138" t="s">
        <v>127</v>
      </c>
      <c r="D208" s="138"/>
      <c r="E208" s="60">
        <f t="shared" si="84"/>
        <v>0</v>
      </c>
      <c r="F208" s="98">
        <f t="shared" si="85"/>
        <v>0</v>
      </c>
      <c r="G208" s="98">
        <f t="shared" si="86"/>
        <v>0</v>
      </c>
      <c r="J208" s="96"/>
      <c r="K208" s="96"/>
      <c r="L208" s="60" t="s">
        <v>99</v>
      </c>
      <c r="M208" s="60">
        <v>1</v>
      </c>
    </row>
    <row r="209" spans="1:13" ht="36" customHeight="1" outlineLevel="1" x14ac:dyDescent="0.25">
      <c r="A209" s="140"/>
      <c r="B209" s="142"/>
      <c r="C209" s="138" t="s">
        <v>128</v>
      </c>
      <c r="D209" s="138"/>
      <c r="E209" s="60">
        <f>E210+E211</f>
        <v>0</v>
      </c>
      <c r="F209" s="98">
        <f>IF(E209=0,0,ROUND((E210*F210+E211*F211)/(E210+E211),1))</f>
        <v>0</v>
      </c>
      <c r="G209" s="98">
        <f>G210+G211</f>
        <v>0</v>
      </c>
      <c r="J209" s="97"/>
      <c r="K209" s="97"/>
      <c r="L209" s="60" t="s">
        <v>98</v>
      </c>
      <c r="M209" s="60"/>
    </row>
    <row r="210" spans="1:13" ht="15.75" outlineLevel="1" x14ac:dyDescent="0.25">
      <c r="A210" s="140"/>
      <c r="B210" s="142"/>
      <c r="C210" s="143" t="s">
        <v>96</v>
      </c>
      <c r="D210" s="144"/>
      <c r="E210" s="60">
        <f t="shared" ref="E210:E213" si="87">IF(K210=0,0,J210)</f>
        <v>0</v>
      </c>
      <c r="F210" s="98">
        <f t="shared" ref="F210:F213" si="88">IF(E210=0,0,ROUND(G210/E210,1))</f>
        <v>0</v>
      </c>
      <c r="G210" s="98">
        <f t="shared" ref="G210:G213" si="89">IF(J210=0,0,K210)</f>
        <v>0</v>
      </c>
      <c r="J210" s="96"/>
      <c r="K210" s="96"/>
      <c r="L210" s="60" t="s">
        <v>99</v>
      </c>
      <c r="M210" s="60">
        <v>1</v>
      </c>
    </row>
    <row r="211" spans="1:13" ht="15.75" outlineLevel="1" x14ac:dyDescent="0.25">
      <c r="A211" s="140"/>
      <c r="B211" s="142"/>
      <c r="C211" s="143" t="s">
        <v>97</v>
      </c>
      <c r="D211" s="144"/>
      <c r="E211" s="60">
        <f t="shared" si="87"/>
        <v>0</v>
      </c>
      <c r="F211" s="98">
        <f t="shared" si="88"/>
        <v>0</v>
      </c>
      <c r="G211" s="98">
        <f t="shared" si="89"/>
        <v>0</v>
      </c>
      <c r="J211" s="96"/>
      <c r="K211" s="96"/>
      <c r="L211" s="60" t="s">
        <v>100</v>
      </c>
      <c r="M211" s="60">
        <v>1</v>
      </c>
    </row>
    <row r="212" spans="1:13" ht="45" customHeight="1" outlineLevel="1" x14ac:dyDescent="0.25">
      <c r="A212" s="140"/>
      <c r="B212" s="142"/>
      <c r="C212" s="143" t="s">
        <v>129</v>
      </c>
      <c r="D212" s="144"/>
      <c r="E212" s="60">
        <f t="shared" si="87"/>
        <v>0</v>
      </c>
      <c r="F212" s="98">
        <f t="shared" si="88"/>
        <v>0</v>
      </c>
      <c r="G212" s="98">
        <f t="shared" si="89"/>
        <v>0</v>
      </c>
      <c r="J212" s="96"/>
      <c r="K212" s="96"/>
      <c r="L212" s="60" t="s">
        <v>99</v>
      </c>
      <c r="M212" s="60">
        <v>1</v>
      </c>
    </row>
    <row r="213" spans="1:13" ht="93" customHeight="1" outlineLevel="1" x14ac:dyDescent="0.25">
      <c r="A213" s="140"/>
      <c r="B213" s="142"/>
      <c r="C213" s="143" t="s">
        <v>130</v>
      </c>
      <c r="D213" s="144"/>
      <c r="E213" s="60">
        <f t="shared" si="87"/>
        <v>0</v>
      </c>
      <c r="F213" s="98">
        <f t="shared" si="88"/>
        <v>0</v>
      </c>
      <c r="G213" s="98">
        <f t="shared" si="89"/>
        <v>0</v>
      </c>
      <c r="J213" s="96"/>
      <c r="K213" s="96"/>
      <c r="L213" s="60" t="s">
        <v>99</v>
      </c>
      <c r="M213" s="60">
        <v>1</v>
      </c>
    </row>
    <row r="214" spans="1:13" ht="89.25" customHeight="1" outlineLevel="1" x14ac:dyDescent="0.25">
      <c r="A214" s="140"/>
      <c r="B214" s="142"/>
      <c r="C214" s="143" t="s">
        <v>131</v>
      </c>
      <c r="D214" s="144"/>
      <c r="E214" s="60">
        <f>E215+E216</f>
        <v>0</v>
      </c>
      <c r="F214" s="98">
        <f>IF(E214=0,0,ROUND((E215*F215+E216*F216)/(E215+E216),1))</f>
        <v>0</v>
      </c>
      <c r="G214" s="98">
        <f>G215+G216</f>
        <v>0</v>
      </c>
      <c r="J214" s="97"/>
      <c r="K214" s="97"/>
      <c r="L214" s="60" t="s">
        <v>98</v>
      </c>
      <c r="M214" s="60"/>
    </row>
    <row r="215" spans="1:13" ht="15.75" outlineLevel="1" x14ac:dyDescent="0.25">
      <c r="A215" s="140"/>
      <c r="B215" s="142"/>
      <c r="C215" s="143" t="s">
        <v>96</v>
      </c>
      <c r="D215" s="144"/>
      <c r="E215" s="60">
        <f t="shared" ref="E215:E216" si="90">IF(K215=0,0,J215)</f>
        <v>0</v>
      </c>
      <c r="F215" s="98">
        <f t="shared" ref="F215:F216" si="91">IF(E215=0,0,ROUND(G215/E215,1))</f>
        <v>0</v>
      </c>
      <c r="G215" s="98">
        <f t="shared" ref="G215:G216" si="92">IF(J215=0,0,K215)</f>
        <v>0</v>
      </c>
      <c r="J215" s="96"/>
      <c r="K215" s="96"/>
      <c r="L215" s="60" t="s">
        <v>99</v>
      </c>
      <c r="M215" s="60">
        <v>1</v>
      </c>
    </row>
    <row r="216" spans="1:13" ht="15.75" outlineLevel="1" x14ac:dyDescent="0.25">
      <c r="A216" s="140"/>
      <c r="B216" s="142"/>
      <c r="C216" s="143" t="s">
        <v>97</v>
      </c>
      <c r="D216" s="144"/>
      <c r="E216" s="60">
        <f t="shared" si="90"/>
        <v>0</v>
      </c>
      <c r="F216" s="98">
        <f t="shared" si="91"/>
        <v>0</v>
      </c>
      <c r="G216" s="98">
        <f t="shared" si="92"/>
        <v>0</v>
      </c>
      <c r="J216" s="96"/>
      <c r="K216" s="96"/>
      <c r="L216" s="60" t="s">
        <v>100</v>
      </c>
      <c r="M216" s="60">
        <v>2</v>
      </c>
    </row>
    <row r="217" spans="1:13" ht="36" customHeight="1" outlineLevel="1" x14ac:dyDescent="0.25">
      <c r="A217" s="140"/>
      <c r="B217" s="142"/>
      <c r="C217" s="143" t="s">
        <v>132</v>
      </c>
      <c r="D217" s="144"/>
      <c r="E217" s="60">
        <f>E218+E219</f>
        <v>0</v>
      </c>
      <c r="F217" s="98">
        <f>IF(E217=0,0,ROUND((E218*F218+E219*F219)/(E218+E219),1))</f>
        <v>0</v>
      </c>
      <c r="G217" s="98">
        <f>G218+G219</f>
        <v>0</v>
      </c>
      <c r="J217" s="97"/>
      <c r="K217" s="97"/>
      <c r="L217" s="60" t="s">
        <v>98</v>
      </c>
      <c r="M217" s="60"/>
    </row>
    <row r="218" spans="1:13" ht="15.75" outlineLevel="1" x14ac:dyDescent="0.25">
      <c r="A218" s="140"/>
      <c r="B218" s="142"/>
      <c r="C218" s="143" t="s">
        <v>96</v>
      </c>
      <c r="D218" s="144"/>
      <c r="E218" s="60">
        <f t="shared" ref="E218:E220" si="93">IF(K218=0,0,J218)</f>
        <v>0</v>
      </c>
      <c r="F218" s="98">
        <f t="shared" ref="F218:F220" si="94">IF(E218=0,0,ROUND(G218/E218,1))</f>
        <v>0</v>
      </c>
      <c r="G218" s="98">
        <f t="shared" ref="G218:G220" si="95">IF(J218=0,0,K218)</f>
        <v>0</v>
      </c>
      <c r="J218" s="96"/>
      <c r="K218" s="96"/>
      <c r="L218" s="60" t="s">
        <v>99</v>
      </c>
      <c r="M218" s="60">
        <v>1</v>
      </c>
    </row>
    <row r="219" spans="1:13" ht="15.75" outlineLevel="1" x14ac:dyDescent="0.25">
      <c r="A219" s="140"/>
      <c r="B219" s="142"/>
      <c r="C219" s="143" t="s">
        <v>97</v>
      </c>
      <c r="D219" s="144"/>
      <c r="E219" s="60">
        <f t="shared" si="93"/>
        <v>0</v>
      </c>
      <c r="F219" s="98">
        <f t="shared" si="94"/>
        <v>0</v>
      </c>
      <c r="G219" s="98">
        <f t="shared" si="95"/>
        <v>0</v>
      </c>
      <c r="J219" s="96"/>
      <c r="K219" s="96"/>
      <c r="L219" s="60" t="s">
        <v>100</v>
      </c>
      <c r="M219" s="60">
        <v>2</v>
      </c>
    </row>
    <row r="220" spans="1:13" ht="43.5" customHeight="1" outlineLevel="1" x14ac:dyDescent="0.25">
      <c r="A220" s="140"/>
      <c r="B220" s="142"/>
      <c r="C220" s="143" t="s">
        <v>133</v>
      </c>
      <c r="D220" s="144"/>
      <c r="E220" s="60">
        <f t="shared" si="93"/>
        <v>0</v>
      </c>
      <c r="F220" s="98">
        <f t="shared" si="94"/>
        <v>0</v>
      </c>
      <c r="G220" s="98">
        <f t="shared" si="95"/>
        <v>0</v>
      </c>
      <c r="J220" s="96"/>
      <c r="K220" s="96"/>
      <c r="L220" s="60" t="s">
        <v>99</v>
      </c>
      <c r="M220" s="60">
        <v>1</v>
      </c>
    </row>
    <row r="221" spans="1:13" ht="44.25" customHeight="1" outlineLevel="1" x14ac:dyDescent="0.25">
      <c r="A221" s="140"/>
      <c r="B221" s="142"/>
      <c r="C221" s="143" t="s">
        <v>134</v>
      </c>
      <c r="D221" s="144"/>
      <c r="E221" s="60">
        <f>E222+E223</f>
        <v>0</v>
      </c>
      <c r="F221" s="98">
        <f>IF(E221=0,0,ROUND((E222*F222+E223*F223)/(E222+E223),1))</f>
        <v>0</v>
      </c>
      <c r="G221" s="98">
        <f>G222+G223</f>
        <v>0</v>
      </c>
      <c r="J221" s="97"/>
      <c r="K221" s="97"/>
      <c r="L221" s="60" t="s">
        <v>98</v>
      </c>
      <c r="M221" s="60"/>
    </row>
    <row r="222" spans="1:13" ht="15.75" outlineLevel="1" x14ac:dyDescent="0.25">
      <c r="A222" s="140"/>
      <c r="B222" s="142"/>
      <c r="C222" s="143" t="s">
        <v>96</v>
      </c>
      <c r="D222" s="144"/>
      <c r="E222" s="60">
        <f t="shared" ref="E222:E223" si="96">IF(K222=0,0,J222)</f>
        <v>0</v>
      </c>
      <c r="F222" s="98">
        <f t="shared" ref="F222:F223" si="97">IF(E222=0,0,ROUND(G222/E222,1))</f>
        <v>0</v>
      </c>
      <c r="G222" s="98">
        <f t="shared" ref="G222:G223" si="98">IF(J222=0,0,K222)</f>
        <v>0</v>
      </c>
      <c r="J222" s="96"/>
      <c r="K222" s="96"/>
      <c r="L222" s="60" t="s">
        <v>99</v>
      </c>
      <c r="M222" s="60">
        <v>2</v>
      </c>
    </row>
    <row r="223" spans="1:13" ht="15.75" outlineLevel="1" x14ac:dyDescent="0.25">
      <c r="A223" s="140"/>
      <c r="B223" s="142"/>
      <c r="C223" s="143" t="s">
        <v>97</v>
      </c>
      <c r="D223" s="144"/>
      <c r="E223" s="60">
        <f t="shared" si="96"/>
        <v>0</v>
      </c>
      <c r="F223" s="98">
        <f t="shared" si="97"/>
        <v>0</v>
      </c>
      <c r="G223" s="98">
        <f t="shared" si="98"/>
        <v>0</v>
      </c>
      <c r="J223" s="96"/>
      <c r="K223" s="96"/>
      <c r="L223" s="60" t="s">
        <v>100</v>
      </c>
      <c r="M223" s="60">
        <v>2</v>
      </c>
    </row>
    <row r="224" spans="1:13" ht="117.75" customHeight="1" outlineLevel="1" x14ac:dyDescent="0.25">
      <c r="A224" s="140"/>
      <c r="B224" s="142"/>
      <c r="C224" s="143" t="s">
        <v>135</v>
      </c>
      <c r="D224" s="144"/>
      <c r="E224" s="60">
        <f>E225+E226</f>
        <v>0</v>
      </c>
      <c r="F224" s="98">
        <f>IF(E224=0,0,ROUND((E225*F225+E226*F226)/(E225+E226),1))</f>
        <v>0</v>
      </c>
      <c r="G224" s="98">
        <f>G225+G226</f>
        <v>0</v>
      </c>
      <c r="J224" s="97"/>
      <c r="K224" s="97"/>
      <c r="L224" s="60" t="s">
        <v>98</v>
      </c>
      <c r="M224" s="60"/>
    </row>
    <row r="225" spans="1:13" ht="15.75" outlineLevel="1" x14ac:dyDescent="0.25">
      <c r="A225" s="140"/>
      <c r="B225" s="142"/>
      <c r="C225" s="143" t="s">
        <v>96</v>
      </c>
      <c r="D225" s="144"/>
      <c r="E225" s="60">
        <f t="shared" ref="E225:E233" si="99">IF(K225=0,0,J225)</f>
        <v>0</v>
      </c>
      <c r="F225" s="98">
        <f t="shared" ref="F225:F233" si="100">IF(E225=0,0,ROUND(G225/E225,1))</f>
        <v>0</v>
      </c>
      <c r="G225" s="98">
        <f t="shared" ref="G225:G233" si="101">IF(J225=0,0,K225)</f>
        <v>0</v>
      </c>
      <c r="J225" s="96"/>
      <c r="K225" s="96"/>
      <c r="L225" s="60" t="s">
        <v>99</v>
      </c>
      <c r="M225" s="60">
        <v>2</v>
      </c>
    </row>
    <row r="226" spans="1:13" ht="15.75" outlineLevel="1" x14ac:dyDescent="0.25">
      <c r="A226" s="140"/>
      <c r="B226" s="142"/>
      <c r="C226" s="143" t="s">
        <v>97</v>
      </c>
      <c r="D226" s="144"/>
      <c r="E226" s="60">
        <f t="shared" si="99"/>
        <v>0</v>
      </c>
      <c r="F226" s="98">
        <f t="shared" si="100"/>
        <v>0</v>
      </c>
      <c r="G226" s="98">
        <f t="shared" si="101"/>
        <v>0</v>
      </c>
      <c r="J226" s="96"/>
      <c r="K226" s="96"/>
      <c r="L226" s="60" t="s">
        <v>100</v>
      </c>
      <c r="M226" s="60">
        <v>2</v>
      </c>
    </row>
    <row r="227" spans="1:13" ht="120.75" customHeight="1" outlineLevel="1" x14ac:dyDescent="0.25">
      <c r="A227" s="140"/>
      <c r="B227" s="142"/>
      <c r="C227" s="143" t="s">
        <v>136</v>
      </c>
      <c r="D227" s="144"/>
      <c r="E227" s="60">
        <f t="shared" si="99"/>
        <v>0</v>
      </c>
      <c r="F227" s="98">
        <f t="shared" si="100"/>
        <v>0</v>
      </c>
      <c r="G227" s="98">
        <f t="shared" si="101"/>
        <v>0</v>
      </c>
      <c r="J227" s="96"/>
      <c r="K227" s="96"/>
      <c r="L227" s="60" t="s">
        <v>100</v>
      </c>
      <c r="M227" s="60">
        <v>2</v>
      </c>
    </row>
    <row r="228" spans="1:13" ht="45.75" customHeight="1" outlineLevel="1" x14ac:dyDescent="0.25">
      <c r="A228" s="140"/>
      <c r="B228" s="142"/>
      <c r="C228" s="143" t="s">
        <v>137</v>
      </c>
      <c r="D228" s="144"/>
      <c r="E228" s="60">
        <f t="shared" si="99"/>
        <v>0</v>
      </c>
      <c r="F228" s="98">
        <f t="shared" si="100"/>
        <v>0</v>
      </c>
      <c r="G228" s="98">
        <f t="shared" si="101"/>
        <v>0</v>
      </c>
      <c r="J228" s="96"/>
      <c r="K228" s="96"/>
      <c r="L228" s="60" t="s">
        <v>100</v>
      </c>
      <c r="M228" s="60">
        <v>10</v>
      </c>
    </row>
    <row r="229" spans="1:13" ht="202.5" customHeight="1" outlineLevel="1" x14ac:dyDescent="0.25">
      <c r="A229" s="140"/>
      <c r="B229" s="142"/>
      <c r="C229" s="138" t="s">
        <v>138</v>
      </c>
      <c r="D229" s="138"/>
      <c r="E229" s="60">
        <f t="shared" si="99"/>
        <v>0</v>
      </c>
      <c r="F229" s="98">
        <f t="shared" si="100"/>
        <v>0</v>
      </c>
      <c r="G229" s="98">
        <f t="shared" si="101"/>
        <v>0</v>
      </c>
      <c r="J229" s="96"/>
      <c r="K229" s="96"/>
      <c r="L229" s="60" t="s">
        <v>100</v>
      </c>
      <c r="M229" s="60">
        <v>4</v>
      </c>
    </row>
    <row r="230" spans="1:13" ht="76.5" customHeight="1" outlineLevel="1" x14ac:dyDescent="0.25">
      <c r="A230" s="140"/>
      <c r="B230" s="142"/>
      <c r="C230" s="138" t="s">
        <v>139</v>
      </c>
      <c r="D230" s="138"/>
      <c r="E230" s="60">
        <f t="shared" si="99"/>
        <v>0</v>
      </c>
      <c r="F230" s="98">
        <f t="shared" si="100"/>
        <v>0</v>
      </c>
      <c r="G230" s="98">
        <f t="shared" si="101"/>
        <v>0</v>
      </c>
      <c r="J230" s="96"/>
      <c r="K230" s="96"/>
      <c r="L230" s="60" t="s">
        <v>100</v>
      </c>
      <c r="M230" s="60">
        <v>1</v>
      </c>
    </row>
    <row r="231" spans="1:13" ht="46.5" customHeight="1" outlineLevel="1" x14ac:dyDescent="0.25">
      <c r="A231" s="140"/>
      <c r="B231" s="142"/>
      <c r="C231" s="138" t="s">
        <v>140</v>
      </c>
      <c r="D231" s="138"/>
      <c r="E231" s="60">
        <f t="shared" si="99"/>
        <v>0</v>
      </c>
      <c r="F231" s="98">
        <f t="shared" si="100"/>
        <v>0</v>
      </c>
      <c r="G231" s="98">
        <f t="shared" si="101"/>
        <v>0</v>
      </c>
      <c r="J231" s="96"/>
      <c r="K231" s="96"/>
      <c r="L231" s="60" t="s">
        <v>100</v>
      </c>
      <c r="M231" s="60">
        <v>1</v>
      </c>
    </row>
    <row r="232" spans="1:13" ht="78" customHeight="1" outlineLevel="1" x14ac:dyDescent="0.25">
      <c r="A232" s="140"/>
      <c r="B232" s="142"/>
      <c r="C232" s="138" t="s">
        <v>141</v>
      </c>
      <c r="D232" s="138"/>
      <c r="E232" s="60">
        <f t="shared" si="99"/>
        <v>0</v>
      </c>
      <c r="F232" s="98">
        <f t="shared" si="100"/>
        <v>0</v>
      </c>
      <c r="G232" s="98">
        <f t="shared" si="101"/>
        <v>0</v>
      </c>
      <c r="J232" s="96"/>
      <c r="K232" s="96"/>
      <c r="L232" s="60" t="s">
        <v>100</v>
      </c>
      <c r="M232" s="60">
        <v>3</v>
      </c>
    </row>
    <row r="233" spans="1:13" ht="76.5" customHeight="1" outlineLevel="1" x14ac:dyDescent="0.25">
      <c r="A233" s="140"/>
      <c r="B233" s="142"/>
      <c r="C233" s="138" t="s">
        <v>142</v>
      </c>
      <c r="D233" s="138"/>
      <c r="E233" s="60">
        <f t="shared" si="99"/>
        <v>0</v>
      </c>
      <c r="F233" s="98">
        <f t="shared" si="100"/>
        <v>0</v>
      </c>
      <c r="G233" s="98">
        <f t="shared" si="101"/>
        <v>0</v>
      </c>
      <c r="J233" s="96"/>
      <c r="K233" s="96"/>
      <c r="L233" s="60" t="s">
        <v>99</v>
      </c>
      <c r="M233" s="60">
        <v>0.5</v>
      </c>
    </row>
    <row r="234" spans="1:13" ht="36" customHeight="1" x14ac:dyDescent="0.25">
      <c r="A234" s="139" t="s">
        <v>256</v>
      </c>
      <c r="B234" s="139"/>
      <c r="C234" s="139" t="s">
        <v>5</v>
      </c>
      <c r="D234" s="139"/>
      <c r="E234" s="69">
        <f>SUM(E190:E233)-E191-E192-E197-E198-E200-E201-E203-E204-E206-E207-E210-E211-E215-E216-E218-E219-E222-E223-E225-E226</f>
        <v>0</v>
      </c>
      <c r="F234" s="100">
        <f>IF(E234=0,0,ROUND((E191*F191+E192*F192+E193*F193+E194*F194+E195*F195+E197*F197+E198*F198+E200*F200+E201*F201+E203*F203+E204*F204+E206*F206+E207*F207+E208*F208+E210*F210+E211*F211+E212*F212+E213*F213+E215*F215+E216*F216+E218*F218+E219*F219+E220*F220+E222*F222+E223*F223+E225*F225+E226*F226+E227*F227+E228*F228+E229*F229+E230*F230+E231*F231+E232*F232+E233*F233)/(E191+E192+E193+E194+E195+E197+E198+E200+E201+E203+E204+E206+E207+E208+E210+E211+E212+E213+E215+E216+E218+E219+E220+E222+E223+E225+E226+E227+E228+E229+E230+E231+E232+E233),1))</f>
        <v>0</v>
      </c>
      <c r="G234" s="100">
        <f t="shared" ref="G234" si="102">SUM(G190:G233)-G191-G192-G197-G198-G200-G201-G203-G204-G206-G207-G210-G211-G215-G216-G218-G219-G222-G223-G225-G226</f>
        <v>0</v>
      </c>
      <c r="H234" s="1" t="e">
        <f>Звіт!$D$14/Звіт!$B$14</f>
        <v>#VALUE!</v>
      </c>
      <c r="L234" s="61"/>
      <c r="M234" s="61"/>
    </row>
    <row r="235" spans="1:13" ht="42.75" customHeight="1" outlineLevel="1" x14ac:dyDescent="0.25">
      <c r="A235" s="140" t="s">
        <v>231</v>
      </c>
      <c r="B235" s="141" t="s">
        <v>22</v>
      </c>
      <c r="C235" s="143" t="s">
        <v>119</v>
      </c>
      <c r="D235" s="144"/>
      <c r="E235" s="60">
        <f>E236+E237</f>
        <v>0</v>
      </c>
      <c r="F235" s="98">
        <f>IF(E235=0,0,ROUND((E236*F236+E237*F237)/(E236+E237),1))</f>
        <v>0</v>
      </c>
      <c r="G235" s="98">
        <f>G236+G237</f>
        <v>0</v>
      </c>
      <c r="J235" s="97"/>
      <c r="K235" s="97"/>
      <c r="L235" s="60" t="s">
        <v>98</v>
      </c>
      <c r="M235" s="60"/>
    </row>
    <row r="236" spans="1:13" ht="15.75" outlineLevel="1" x14ac:dyDescent="0.25">
      <c r="A236" s="140"/>
      <c r="B236" s="142"/>
      <c r="C236" s="143" t="s">
        <v>143</v>
      </c>
      <c r="D236" s="144"/>
      <c r="E236" s="60">
        <f t="shared" ref="E236:E240" si="103">IF(K236=0,0,J236)</f>
        <v>0</v>
      </c>
      <c r="F236" s="98">
        <f t="shared" ref="F236:F240" si="104">IF(E236=0,0,ROUND(G236/E236,1))</f>
        <v>0</v>
      </c>
      <c r="G236" s="98">
        <f t="shared" ref="G236:G240" si="105">IF(J236=0,0,K236)</f>
        <v>0</v>
      </c>
      <c r="J236" s="96"/>
      <c r="K236" s="96"/>
      <c r="L236" s="60" t="s">
        <v>99</v>
      </c>
      <c r="M236" s="60">
        <v>1</v>
      </c>
    </row>
    <row r="237" spans="1:13" ht="15.75" outlineLevel="1" x14ac:dyDescent="0.25">
      <c r="A237" s="140"/>
      <c r="B237" s="142"/>
      <c r="C237" s="143" t="s">
        <v>97</v>
      </c>
      <c r="D237" s="144"/>
      <c r="E237" s="60">
        <f t="shared" si="103"/>
        <v>0</v>
      </c>
      <c r="F237" s="98">
        <f t="shared" si="104"/>
        <v>0</v>
      </c>
      <c r="G237" s="98">
        <f t="shared" si="105"/>
        <v>0</v>
      </c>
      <c r="J237" s="96"/>
      <c r="K237" s="96"/>
      <c r="L237" s="60" t="s">
        <v>100</v>
      </c>
      <c r="M237" s="60">
        <v>4</v>
      </c>
    </row>
    <row r="238" spans="1:13" ht="36" customHeight="1" outlineLevel="1" x14ac:dyDescent="0.25">
      <c r="A238" s="140"/>
      <c r="B238" s="142"/>
      <c r="C238" s="138" t="s">
        <v>120</v>
      </c>
      <c r="D238" s="138"/>
      <c r="E238" s="60">
        <f t="shared" si="103"/>
        <v>0</v>
      </c>
      <c r="F238" s="98">
        <f t="shared" si="104"/>
        <v>0</v>
      </c>
      <c r="G238" s="98">
        <f t="shared" si="105"/>
        <v>0</v>
      </c>
      <c r="J238" s="96"/>
      <c r="K238" s="96"/>
      <c r="L238" s="60" t="s">
        <v>99</v>
      </c>
      <c r="M238" s="60">
        <v>0.5</v>
      </c>
    </row>
    <row r="239" spans="1:13" ht="36" customHeight="1" outlineLevel="1" x14ac:dyDescent="0.25">
      <c r="A239" s="140"/>
      <c r="B239" s="142"/>
      <c r="C239" s="138" t="s">
        <v>121</v>
      </c>
      <c r="D239" s="138"/>
      <c r="E239" s="60">
        <f t="shared" si="103"/>
        <v>0</v>
      </c>
      <c r="F239" s="98">
        <f t="shared" si="104"/>
        <v>0</v>
      </c>
      <c r="G239" s="98">
        <f t="shared" si="105"/>
        <v>0</v>
      </c>
      <c r="J239" s="96"/>
      <c r="K239" s="96"/>
      <c r="L239" s="60" t="s">
        <v>99</v>
      </c>
      <c r="M239" s="60">
        <v>6</v>
      </c>
    </row>
    <row r="240" spans="1:13" ht="36" customHeight="1" outlineLevel="1" x14ac:dyDescent="0.25">
      <c r="A240" s="140"/>
      <c r="B240" s="142"/>
      <c r="C240" s="138" t="s">
        <v>122</v>
      </c>
      <c r="D240" s="138"/>
      <c r="E240" s="60">
        <f t="shared" si="103"/>
        <v>0</v>
      </c>
      <c r="F240" s="98">
        <f t="shared" si="104"/>
        <v>0</v>
      </c>
      <c r="G240" s="98">
        <f t="shared" si="105"/>
        <v>0</v>
      </c>
      <c r="J240" s="96"/>
      <c r="K240" s="96"/>
      <c r="L240" s="60" t="s">
        <v>99</v>
      </c>
      <c r="M240" s="60">
        <v>6</v>
      </c>
    </row>
    <row r="241" spans="1:13" ht="60.75" customHeight="1" outlineLevel="1" x14ac:dyDescent="0.25">
      <c r="A241" s="140"/>
      <c r="B241" s="142"/>
      <c r="C241" s="138" t="s">
        <v>123</v>
      </c>
      <c r="D241" s="138"/>
      <c r="E241" s="60">
        <f>E242+E243</f>
        <v>0</v>
      </c>
      <c r="F241" s="98">
        <f>IF(E241=0,0,ROUND((E242*F242+E243*F243)/(E242+E243),1))</f>
        <v>0</v>
      </c>
      <c r="G241" s="98">
        <f>G242+G243</f>
        <v>0</v>
      </c>
      <c r="J241" s="97"/>
      <c r="K241" s="97"/>
      <c r="L241" s="60" t="s">
        <v>98</v>
      </c>
      <c r="M241" s="67"/>
    </row>
    <row r="242" spans="1:13" ht="15.75" outlineLevel="1" x14ac:dyDescent="0.25">
      <c r="A242" s="140"/>
      <c r="B242" s="142"/>
      <c r="C242" s="143" t="s">
        <v>96</v>
      </c>
      <c r="D242" s="144"/>
      <c r="E242" s="60">
        <f t="shared" ref="E242:E243" si="106">IF(K242=0,0,J242)</f>
        <v>0</v>
      </c>
      <c r="F242" s="98">
        <f t="shared" ref="F242:F243" si="107">IF(E242=0,0,ROUND(G242/E242,1))</f>
        <v>0</v>
      </c>
      <c r="G242" s="98">
        <f t="shared" ref="G242:G243" si="108">IF(J242=0,0,K242)</f>
        <v>0</v>
      </c>
      <c r="J242" s="96"/>
      <c r="K242" s="96"/>
      <c r="L242" s="60" t="s">
        <v>99</v>
      </c>
      <c r="M242" s="60">
        <v>1</v>
      </c>
    </row>
    <row r="243" spans="1:13" ht="15.75" outlineLevel="1" x14ac:dyDescent="0.25">
      <c r="A243" s="140"/>
      <c r="B243" s="142"/>
      <c r="C243" s="143" t="s">
        <v>97</v>
      </c>
      <c r="D243" s="144"/>
      <c r="E243" s="60">
        <f t="shared" si="106"/>
        <v>0</v>
      </c>
      <c r="F243" s="98">
        <f t="shared" si="107"/>
        <v>0</v>
      </c>
      <c r="G243" s="98">
        <f t="shared" si="108"/>
        <v>0</v>
      </c>
      <c r="J243" s="96"/>
      <c r="K243" s="96"/>
      <c r="L243" s="60" t="s">
        <v>100</v>
      </c>
      <c r="M243" s="60">
        <v>2</v>
      </c>
    </row>
    <row r="244" spans="1:13" ht="38.25" customHeight="1" outlineLevel="1" x14ac:dyDescent="0.25">
      <c r="A244" s="140"/>
      <c r="B244" s="142"/>
      <c r="C244" s="145" t="s">
        <v>124</v>
      </c>
      <c r="D244" s="146"/>
      <c r="E244" s="60">
        <f>E245+E246</f>
        <v>0</v>
      </c>
      <c r="F244" s="98">
        <f>IF(E244=0,0,ROUND((E245*F245+E246*F246)/(E245+E246),1))</f>
        <v>0</v>
      </c>
      <c r="G244" s="98">
        <f>G245+G246</f>
        <v>0</v>
      </c>
      <c r="J244" s="97"/>
      <c r="K244" s="97"/>
      <c r="L244" s="60" t="s">
        <v>98</v>
      </c>
      <c r="M244" s="60"/>
    </row>
    <row r="245" spans="1:13" ht="15.75" outlineLevel="1" x14ac:dyDescent="0.25">
      <c r="A245" s="140"/>
      <c r="B245" s="142"/>
      <c r="C245" s="143" t="s">
        <v>96</v>
      </c>
      <c r="D245" s="144"/>
      <c r="E245" s="60">
        <f t="shared" ref="E245:E246" si="109">IF(K245=0,0,J245)</f>
        <v>0</v>
      </c>
      <c r="F245" s="98">
        <f t="shared" ref="F245:F246" si="110">IF(E245=0,0,ROUND(G245/E245,1))</f>
        <v>0</v>
      </c>
      <c r="G245" s="98">
        <f t="shared" ref="G245:G246" si="111">IF(J245=0,0,K245)</f>
        <v>0</v>
      </c>
      <c r="J245" s="96"/>
      <c r="K245" s="96"/>
      <c r="L245" s="60" t="s">
        <v>99</v>
      </c>
      <c r="M245" s="60">
        <v>1</v>
      </c>
    </row>
    <row r="246" spans="1:13" ht="15.75" outlineLevel="1" x14ac:dyDescent="0.25">
      <c r="A246" s="140"/>
      <c r="B246" s="142"/>
      <c r="C246" s="143" t="s">
        <v>97</v>
      </c>
      <c r="D246" s="144"/>
      <c r="E246" s="60">
        <f t="shared" si="109"/>
        <v>0</v>
      </c>
      <c r="F246" s="98">
        <f t="shared" si="110"/>
        <v>0</v>
      </c>
      <c r="G246" s="98">
        <f t="shared" si="111"/>
        <v>0</v>
      </c>
      <c r="J246" s="96"/>
      <c r="K246" s="96"/>
      <c r="L246" s="60" t="s">
        <v>100</v>
      </c>
      <c r="M246" s="60">
        <v>2</v>
      </c>
    </row>
    <row r="247" spans="1:13" ht="39" customHeight="1" outlineLevel="1" x14ac:dyDescent="0.25">
      <c r="A247" s="140"/>
      <c r="B247" s="142"/>
      <c r="C247" s="145" t="s">
        <v>125</v>
      </c>
      <c r="D247" s="146"/>
      <c r="E247" s="60">
        <f>E248+E249</f>
        <v>0</v>
      </c>
      <c r="F247" s="98">
        <f>IF(E247=0,0,ROUND((E248*F248+E249*F249)/(E248+E249),1))</f>
        <v>0</v>
      </c>
      <c r="G247" s="98">
        <f>G248+G249</f>
        <v>0</v>
      </c>
      <c r="J247" s="97"/>
      <c r="K247" s="97"/>
      <c r="L247" s="60" t="s">
        <v>98</v>
      </c>
      <c r="M247" s="60"/>
    </row>
    <row r="248" spans="1:13" ht="15.75" outlineLevel="1" x14ac:dyDescent="0.25">
      <c r="A248" s="140"/>
      <c r="B248" s="142"/>
      <c r="C248" s="143" t="s">
        <v>96</v>
      </c>
      <c r="D248" s="144"/>
      <c r="E248" s="60">
        <f t="shared" ref="E248:E249" si="112">IF(K248=0,0,J248)</f>
        <v>0</v>
      </c>
      <c r="F248" s="98">
        <f t="shared" ref="F248:F249" si="113">IF(E248=0,0,ROUND(G248/E248,1))</f>
        <v>0</v>
      </c>
      <c r="G248" s="98">
        <f t="shared" ref="G248:G249" si="114">IF(J248=0,0,K248)</f>
        <v>0</v>
      </c>
      <c r="J248" s="96"/>
      <c r="K248" s="96"/>
      <c r="L248" s="60" t="s">
        <v>99</v>
      </c>
      <c r="M248" s="60">
        <v>1</v>
      </c>
    </row>
    <row r="249" spans="1:13" ht="15.75" outlineLevel="1" x14ac:dyDescent="0.25">
      <c r="A249" s="140"/>
      <c r="B249" s="142"/>
      <c r="C249" s="143" t="s">
        <v>97</v>
      </c>
      <c r="D249" s="144"/>
      <c r="E249" s="60">
        <f t="shared" si="112"/>
        <v>0</v>
      </c>
      <c r="F249" s="98">
        <f t="shared" si="113"/>
        <v>0</v>
      </c>
      <c r="G249" s="98">
        <f t="shared" si="114"/>
        <v>0</v>
      </c>
      <c r="J249" s="96"/>
      <c r="K249" s="96"/>
      <c r="L249" s="60" t="s">
        <v>100</v>
      </c>
      <c r="M249" s="60">
        <v>2</v>
      </c>
    </row>
    <row r="250" spans="1:13" ht="40.5" customHeight="1" outlineLevel="1" x14ac:dyDescent="0.25">
      <c r="A250" s="140"/>
      <c r="B250" s="142"/>
      <c r="C250" s="138" t="s">
        <v>126</v>
      </c>
      <c r="D250" s="138"/>
      <c r="E250" s="60">
        <f>E251+E252</f>
        <v>0</v>
      </c>
      <c r="F250" s="98">
        <f>IF(E250=0,0,ROUND((E251*F251+E252*F252)/(E251+E252),1))</f>
        <v>0</v>
      </c>
      <c r="G250" s="98">
        <f>G251+G252</f>
        <v>0</v>
      </c>
      <c r="J250" s="97"/>
      <c r="K250" s="97"/>
      <c r="L250" s="60" t="s">
        <v>98</v>
      </c>
      <c r="M250" s="60"/>
    </row>
    <row r="251" spans="1:13" ht="15.75" outlineLevel="1" x14ac:dyDescent="0.25">
      <c r="A251" s="140"/>
      <c r="B251" s="142"/>
      <c r="C251" s="143" t="s">
        <v>96</v>
      </c>
      <c r="D251" s="144"/>
      <c r="E251" s="60">
        <f t="shared" ref="E251:E253" si="115">IF(K251=0,0,J251)</f>
        <v>0</v>
      </c>
      <c r="F251" s="98">
        <f t="shared" ref="F251:F253" si="116">IF(E251=0,0,ROUND(G251/E251,1))</f>
        <v>0</v>
      </c>
      <c r="G251" s="98">
        <f t="shared" ref="G251:G253" si="117">IF(J251=0,0,K251)</f>
        <v>0</v>
      </c>
      <c r="J251" s="96"/>
      <c r="K251" s="96"/>
      <c r="L251" s="60" t="s">
        <v>99</v>
      </c>
      <c r="M251" s="60">
        <v>1</v>
      </c>
    </row>
    <row r="252" spans="1:13" ht="15.75" outlineLevel="1" x14ac:dyDescent="0.25">
      <c r="A252" s="140"/>
      <c r="B252" s="142"/>
      <c r="C252" s="143" t="s">
        <v>97</v>
      </c>
      <c r="D252" s="144"/>
      <c r="E252" s="60">
        <f t="shared" si="115"/>
        <v>0</v>
      </c>
      <c r="F252" s="98">
        <f t="shared" si="116"/>
        <v>0</v>
      </c>
      <c r="G252" s="98">
        <f t="shared" si="117"/>
        <v>0</v>
      </c>
      <c r="J252" s="96"/>
      <c r="K252" s="96"/>
      <c r="L252" s="60" t="s">
        <v>100</v>
      </c>
      <c r="M252" s="60">
        <v>2</v>
      </c>
    </row>
    <row r="253" spans="1:13" ht="39" customHeight="1" outlineLevel="1" x14ac:dyDescent="0.25">
      <c r="A253" s="140"/>
      <c r="B253" s="142"/>
      <c r="C253" s="138" t="s">
        <v>127</v>
      </c>
      <c r="D253" s="138"/>
      <c r="E253" s="60">
        <f t="shared" si="115"/>
        <v>0</v>
      </c>
      <c r="F253" s="98">
        <f t="shared" si="116"/>
        <v>0</v>
      </c>
      <c r="G253" s="98">
        <f t="shared" si="117"/>
        <v>0</v>
      </c>
      <c r="J253" s="96"/>
      <c r="K253" s="96"/>
      <c r="L253" s="60" t="s">
        <v>99</v>
      </c>
      <c r="M253" s="60">
        <v>1</v>
      </c>
    </row>
    <row r="254" spans="1:13" ht="36" customHeight="1" outlineLevel="1" x14ac:dyDescent="0.25">
      <c r="A254" s="140"/>
      <c r="B254" s="142"/>
      <c r="C254" s="138" t="s">
        <v>128</v>
      </c>
      <c r="D254" s="138"/>
      <c r="E254" s="60">
        <f>E255+E256</f>
        <v>0</v>
      </c>
      <c r="F254" s="98">
        <f>IF(E254=0,0,ROUND((E255*F255+E256*F256)/(E255+E256),1))</f>
        <v>0</v>
      </c>
      <c r="G254" s="98">
        <f>G255+G256</f>
        <v>0</v>
      </c>
      <c r="J254" s="97"/>
      <c r="K254" s="97"/>
      <c r="L254" s="60" t="s">
        <v>98</v>
      </c>
      <c r="M254" s="60"/>
    </row>
    <row r="255" spans="1:13" ht="15.75" outlineLevel="1" x14ac:dyDescent="0.25">
      <c r="A255" s="140"/>
      <c r="B255" s="142"/>
      <c r="C255" s="143" t="s">
        <v>96</v>
      </c>
      <c r="D255" s="144"/>
      <c r="E255" s="60">
        <f t="shared" ref="E255:E258" si="118">IF(K255=0,0,J255)</f>
        <v>0</v>
      </c>
      <c r="F255" s="98">
        <f t="shared" ref="F255:F258" si="119">IF(E255=0,0,ROUND(G255/E255,1))</f>
        <v>0</v>
      </c>
      <c r="G255" s="98">
        <f t="shared" ref="G255:G258" si="120">IF(J255=0,0,K255)</f>
        <v>0</v>
      </c>
      <c r="J255" s="96"/>
      <c r="K255" s="96"/>
      <c r="L255" s="60" t="s">
        <v>99</v>
      </c>
      <c r="M255" s="60">
        <v>1</v>
      </c>
    </row>
    <row r="256" spans="1:13" ht="15.75" outlineLevel="1" x14ac:dyDescent="0.25">
      <c r="A256" s="140"/>
      <c r="B256" s="142"/>
      <c r="C256" s="143" t="s">
        <v>97</v>
      </c>
      <c r="D256" s="144"/>
      <c r="E256" s="60">
        <f t="shared" si="118"/>
        <v>0</v>
      </c>
      <c r="F256" s="98">
        <f t="shared" si="119"/>
        <v>0</v>
      </c>
      <c r="G256" s="98">
        <f t="shared" si="120"/>
        <v>0</v>
      </c>
      <c r="J256" s="96"/>
      <c r="K256" s="96"/>
      <c r="L256" s="60" t="s">
        <v>100</v>
      </c>
      <c r="M256" s="60">
        <v>1</v>
      </c>
    </row>
    <row r="257" spans="1:13" ht="42" customHeight="1" outlineLevel="1" x14ac:dyDescent="0.25">
      <c r="A257" s="140"/>
      <c r="B257" s="142"/>
      <c r="C257" s="143" t="s">
        <v>129</v>
      </c>
      <c r="D257" s="144"/>
      <c r="E257" s="60">
        <f t="shared" si="118"/>
        <v>0</v>
      </c>
      <c r="F257" s="98">
        <f t="shared" si="119"/>
        <v>0</v>
      </c>
      <c r="G257" s="98">
        <f t="shared" si="120"/>
        <v>0</v>
      </c>
      <c r="J257" s="96"/>
      <c r="K257" s="96"/>
      <c r="L257" s="60" t="s">
        <v>99</v>
      </c>
      <c r="M257" s="60">
        <v>1</v>
      </c>
    </row>
    <row r="258" spans="1:13" ht="92.25" customHeight="1" outlineLevel="1" x14ac:dyDescent="0.25">
      <c r="A258" s="140"/>
      <c r="B258" s="142"/>
      <c r="C258" s="143" t="s">
        <v>130</v>
      </c>
      <c r="D258" s="144"/>
      <c r="E258" s="60">
        <f t="shared" si="118"/>
        <v>0</v>
      </c>
      <c r="F258" s="98">
        <f t="shared" si="119"/>
        <v>0</v>
      </c>
      <c r="G258" s="98">
        <f t="shared" si="120"/>
        <v>0</v>
      </c>
      <c r="J258" s="96"/>
      <c r="K258" s="96"/>
      <c r="L258" s="60" t="s">
        <v>99</v>
      </c>
      <c r="M258" s="60">
        <v>1</v>
      </c>
    </row>
    <row r="259" spans="1:13" ht="86.25" customHeight="1" outlineLevel="1" x14ac:dyDescent="0.25">
      <c r="A259" s="140"/>
      <c r="B259" s="142"/>
      <c r="C259" s="143" t="s">
        <v>131</v>
      </c>
      <c r="D259" s="144"/>
      <c r="E259" s="60">
        <f>E260+E261</f>
        <v>0</v>
      </c>
      <c r="F259" s="98">
        <f>IF(E259=0,0,ROUND((E260*F260+E261*F261)/(E260+E261),1))</f>
        <v>0</v>
      </c>
      <c r="G259" s="98">
        <f>G260+G261</f>
        <v>0</v>
      </c>
      <c r="J259" s="97"/>
      <c r="K259" s="97"/>
      <c r="L259" s="60" t="s">
        <v>98</v>
      </c>
      <c r="M259" s="60"/>
    </row>
    <row r="260" spans="1:13" ht="15.75" outlineLevel="1" x14ac:dyDescent="0.25">
      <c r="A260" s="140"/>
      <c r="B260" s="142"/>
      <c r="C260" s="143" t="s">
        <v>96</v>
      </c>
      <c r="D260" s="144"/>
      <c r="E260" s="60">
        <f t="shared" ref="E260:E261" si="121">IF(K260=0,0,J260)</f>
        <v>0</v>
      </c>
      <c r="F260" s="98">
        <f t="shared" ref="F260:F261" si="122">IF(E260=0,0,ROUND(G260/E260,1))</f>
        <v>0</v>
      </c>
      <c r="G260" s="98">
        <f t="shared" ref="G260:G261" si="123">IF(J260=0,0,K260)</f>
        <v>0</v>
      </c>
      <c r="J260" s="96"/>
      <c r="K260" s="96"/>
      <c r="L260" s="60" t="s">
        <v>99</v>
      </c>
      <c r="M260" s="60">
        <v>1</v>
      </c>
    </row>
    <row r="261" spans="1:13" ht="15.75" outlineLevel="1" x14ac:dyDescent="0.25">
      <c r="A261" s="140"/>
      <c r="B261" s="142"/>
      <c r="C261" s="143" t="s">
        <v>97</v>
      </c>
      <c r="D261" s="144"/>
      <c r="E261" s="60">
        <f t="shared" si="121"/>
        <v>0</v>
      </c>
      <c r="F261" s="98">
        <f t="shared" si="122"/>
        <v>0</v>
      </c>
      <c r="G261" s="98">
        <f t="shared" si="123"/>
        <v>0</v>
      </c>
      <c r="J261" s="96"/>
      <c r="K261" s="96"/>
      <c r="L261" s="60" t="s">
        <v>100</v>
      </c>
      <c r="M261" s="60">
        <v>2</v>
      </c>
    </row>
    <row r="262" spans="1:13" ht="44.25" customHeight="1" outlineLevel="1" x14ac:dyDescent="0.25">
      <c r="A262" s="140"/>
      <c r="B262" s="142"/>
      <c r="C262" s="143" t="s">
        <v>132</v>
      </c>
      <c r="D262" s="144"/>
      <c r="E262" s="60">
        <f>E263+E264</f>
        <v>0</v>
      </c>
      <c r="F262" s="98">
        <f>IF(E262=0,0,ROUND((E263*F263+E264*F264)/(E263+E264),1))</f>
        <v>0</v>
      </c>
      <c r="G262" s="98">
        <f>G263+G264</f>
        <v>0</v>
      </c>
      <c r="J262" s="97"/>
      <c r="K262" s="97"/>
      <c r="L262" s="60" t="s">
        <v>98</v>
      </c>
      <c r="M262" s="60"/>
    </row>
    <row r="263" spans="1:13" ht="15.75" outlineLevel="1" x14ac:dyDescent="0.25">
      <c r="A263" s="140"/>
      <c r="B263" s="142"/>
      <c r="C263" s="143" t="s">
        <v>96</v>
      </c>
      <c r="D263" s="144"/>
      <c r="E263" s="60">
        <f t="shared" ref="E263:E265" si="124">IF(K263=0,0,J263)</f>
        <v>0</v>
      </c>
      <c r="F263" s="98">
        <f t="shared" ref="F263:F265" si="125">IF(E263=0,0,ROUND(G263/E263,1))</f>
        <v>0</v>
      </c>
      <c r="G263" s="98">
        <f t="shared" ref="G263:G265" si="126">IF(J263=0,0,K263)</f>
        <v>0</v>
      </c>
      <c r="J263" s="96"/>
      <c r="K263" s="96"/>
      <c r="L263" s="60" t="s">
        <v>99</v>
      </c>
      <c r="M263" s="60">
        <v>1</v>
      </c>
    </row>
    <row r="264" spans="1:13" ht="15.75" outlineLevel="1" x14ac:dyDescent="0.25">
      <c r="A264" s="140"/>
      <c r="B264" s="142"/>
      <c r="C264" s="143" t="s">
        <v>97</v>
      </c>
      <c r="D264" s="144"/>
      <c r="E264" s="60">
        <f t="shared" si="124"/>
        <v>0</v>
      </c>
      <c r="F264" s="98">
        <f t="shared" si="125"/>
        <v>0</v>
      </c>
      <c r="G264" s="98">
        <f t="shared" si="126"/>
        <v>0</v>
      </c>
      <c r="J264" s="96"/>
      <c r="K264" s="96"/>
      <c r="L264" s="60" t="s">
        <v>100</v>
      </c>
      <c r="M264" s="60">
        <v>2</v>
      </c>
    </row>
    <row r="265" spans="1:13" ht="42.75" customHeight="1" outlineLevel="1" x14ac:dyDescent="0.25">
      <c r="A265" s="140"/>
      <c r="B265" s="142"/>
      <c r="C265" s="143" t="s">
        <v>133</v>
      </c>
      <c r="D265" s="144"/>
      <c r="E265" s="60">
        <f t="shared" si="124"/>
        <v>0</v>
      </c>
      <c r="F265" s="98">
        <f t="shared" si="125"/>
        <v>0</v>
      </c>
      <c r="G265" s="98">
        <f t="shared" si="126"/>
        <v>0</v>
      </c>
      <c r="J265" s="96"/>
      <c r="K265" s="96"/>
      <c r="L265" s="60" t="s">
        <v>99</v>
      </c>
      <c r="M265" s="60">
        <v>1</v>
      </c>
    </row>
    <row r="266" spans="1:13" ht="45" customHeight="1" outlineLevel="1" x14ac:dyDescent="0.25">
      <c r="A266" s="140"/>
      <c r="B266" s="142"/>
      <c r="C266" s="143" t="s">
        <v>134</v>
      </c>
      <c r="D266" s="144"/>
      <c r="E266" s="60">
        <f>E267+E268</f>
        <v>0</v>
      </c>
      <c r="F266" s="98">
        <f>IF(E266=0,0,ROUND((E267*F267+E268*F268)/(E267+E268),1))</f>
        <v>0</v>
      </c>
      <c r="G266" s="98">
        <f>G267+G268</f>
        <v>0</v>
      </c>
      <c r="J266" s="97"/>
      <c r="K266" s="97"/>
      <c r="L266" s="60" t="s">
        <v>98</v>
      </c>
      <c r="M266" s="60"/>
    </row>
    <row r="267" spans="1:13" ht="15.75" outlineLevel="1" x14ac:dyDescent="0.25">
      <c r="A267" s="140"/>
      <c r="B267" s="142"/>
      <c r="C267" s="143" t="s">
        <v>96</v>
      </c>
      <c r="D267" s="144"/>
      <c r="E267" s="60">
        <f t="shared" ref="E267:E268" si="127">IF(K267=0,0,J267)</f>
        <v>0</v>
      </c>
      <c r="F267" s="98">
        <f t="shared" ref="F267:F268" si="128">IF(E267=0,0,ROUND(G267/E267,1))</f>
        <v>0</v>
      </c>
      <c r="G267" s="98">
        <f t="shared" ref="G267:G268" si="129">IF(J267=0,0,K267)</f>
        <v>0</v>
      </c>
      <c r="J267" s="96"/>
      <c r="K267" s="96"/>
      <c r="L267" s="60" t="s">
        <v>99</v>
      </c>
      <c r="M267" s="60">
        <v>2</v>
      </c>
    </row>
    <row r="268" spans="1:13" ht="15.75" outlineLevel="1" x14ac:dyDescent="0.25">
      <c r="A268" s="140"/>
      <c r="B268" s="142"/>
      <c r="C268" s="143" t="s">
        <v>97</v>
      </c>
      <c r="D268" s="144"/>
      <c r="E268" s="60">
        <f t="shared" si="127"/>
        <v>0</v>
      </c>
      <c r="F268" s="98">
        <f t="shared" si="128"/>
        <v>0</v>
      </c>
      <c r="G268" s="98">
        <f t="shared" si="129"/>
        <v>0</v>
      </c>
      <c r="J268" s="96"/>
      <c r="K268" s="96"/>
      <c r="L268" s="60" t="s">
        <v>100</v>
      </c>
      <c r="M268" s="60">
        <v>2</v>
      </c>
    </row>
    <row r="269" spans="1:13" ht="126" customHeight="1" outlineLevel="1" x14ac:dyDescent="0.25">
      <c r="A269" s="140"/>
      <c r="B269" s="142"/>
      <c r="C269" s="143" t="s">
        <v>135</v>
      </c>
      <c r="D269" s="144"/>
      <c r="E269" s="60">
        <f>E270+E271</f>
        <v>0</v>
      </c>
      <c r="F269" s="98">
        <f>IF(E269=0,0,ROUND((E270*F270+E271*F271)/(E270+E271),1))</f>
        <v>0</v>
      </c>
      <c r="G269" s="98">
        <f>G270+G271</f>
        <v>0</v>
      </c>
      <c r="J269" s="97"/>
      <c r="K269" s="97"/>
      <c r="L269" s="60" t="s">
        <v>98</v>
      </c>
      <c r="M269" s="60"/>
    </row>
    <row r="270" spans="1:13" ht="15.75" outlineLevel="1" x14ac:dyDescent="0.25">
      <c r="A270" s="140"/>
      <c r="B270" s="142"/>
      <c r="C270" s="143" t="s">
        <v>96</v>
      </c>
      <c r="D270" s="144"/>
      <c r="E270" s="60">
        <f t="shared" ref="E270:E278" si="130">IF(K270=0,0,J270)</f>
        <v>0</v>
      </c>
      <c r="F270" s="98">
        <f t="shared" ref="F270:F278" si="131">IF(E270=0,0,ROUND(G270/E270,1))</f>
        <v>0</v>
      </c>
      <c r="G270" s="98">
        <f t="shared" ref="G270:G278" si="132">IF(J270=0,0,K270)</f>
        <v>0</v>
      </c>
      <c r="J270" s="96"/>
      <c r="K270" s="96"/>
      <c r="L270" s="60" t="s">
        <v>99</v>
      </c>
      <c r="M270" s="60">
        <v>2</v>
      </c>
    </row>
    <row r="271" spans="1:13" ht="15.75" outlineLevel="1" x14ac:dyDescent="0.25">
      <c r="A271" s="140"/>
      <c r="B271" s="142"/>
      <c r="C271" s="143" t="s">
        <v>97</v>
      </c>
      <c r="D271" s="144"/>
      <c r="E271" s="60">
        <f t="shared" si="130"/>
        <v>0</v>
      </c>
      <c r="F271" s="98">
        <f t="shared" si="131"/>
        <v>0</v>
      </c>
      <c r="G271" s="98">
        <f t="shared" si="132"/>
        <v>0</v>
      </c>
      <c r="J271" s="96"/>
      <c r="K271" s="96"/>
      <c r="L271" s="60" t="s">
        <v>100</v>
      </c>
      <c r="M271" s="60">
        <v>2</v>
      </c>
    </row>
    <row r="272" spans="1:13" ht="122.25" customHeight="1" outlineLevel="1" x14ac:dyDescent="0.25">
      <c r="A272" s="140"/>
      <c r="B272" s="142"/>
      <c r="C272" s="143" t="s">
        <v>136</v>
      </c>
      <c r="D272" s="144"/>
      <c r="E272" s="60">
        <f t="shared" si="130"/>
        <v>0</v>
      </c>
      <c r="F272" s="98">
        <f t="shared" si="131"/>
        <v>0</v>
      </c>
      <c r="G272" s="98">
        <f t="shared" si="132"/>
        <v>0</v>
      </c>
      <c r="J272" s="96"/>
      <c r="K272" s="96"/>
      <c r="L272" s="60" t="s">
        <v>100</v>
      </c>
      <c r="M272" s="60">
        <v>2</v>
      </c>
    </row>
    <row r="273" spans="1:13" ht="46.5" customHeight="1" outlineLevel="1" x14ac:dyDescent="0.25">
      <c r="A273" s="140"/>
      <c r="B273" s="142"/>
      <c r="C273" s="143" t="s">
        <v>137</v>
      </c>
      <c r="D273" s="144"/>
      <c r="E273" s="60">
        <f t="shared" si="130"/>
        <v>0</v>
      </c>
      <c r="F273" s="98">
        <f t="shared" si="131"/>
        <v>0</v>
      </c>
      <c r="G273" s="98">
        <f t="shared" si="132"/>
        <v>0</v>
      </c>
      <c r="J273" s="96"/>
      <c r="K273" s="96"/>
      <c r="L273" s="60" t="s">
        <v>100</v>
      </c>
      <c r="M273" s="60">
        <v>10</v>
      </c>
    </row>
    <row r="274" spans="1:13" ht="214.5" customHeight="1" outlineLevel="1" x14ac:dyDescent="0.25">
      <c r="A274" s="140"/>
      <c r="B274" s="142"/>
      <c r="C274" s="138" t="s">
        <v>138</v>
      </c>
      <c r="D274" s="138"/>
      <c r="E274" s="60">
        <f t="shared" si="130"/>
        <v>0</v>
      </c>
      <c r="F274" s="98">
        <f t="shared" si="131"/>
        <v>0</v>
      </c>
      <c r="G274" s="98">
        <f t="shared" si="132"/>
        <v>0</v>
      </c>
      <c r="J274" s="96"/>
      <c r="K274" s="96"/>
      <c r="L274" s="60" t="s">
        <v>100</v>
      </c>
      <c r="M274" s="60">
        <v>4</v>
      </c>
    </row>
    <row r="275" spans="1:13" ht="74.25" customHeight="1" outlineLevel="1" x14ac:dyDescent="0.25">
      <c r="A275" s="140"/>
      <c r="B275" s="142"/>
      <c r="C275" s="138" t="s">
        <v>139</v>
      </c>
      <c r="D275" s="138"/>
      <c r="E275" s="60">
        <f t="shared" si="130"/>
        <v>0</v>
      </c>
      <c r="F275" s="98">
        <f t="shared" si="131"/>
        <v>0</v>
      </c>
      <c r="G275" s="98">
        <f t="shared" si="132"/>
        <v>0</v>
      </c>
      <c r="J275" s="96"/>
      <c r="K275" s="96"/>
      <c r="L275" s="60" t="s">
        <v>100</v>
      </c>
      <c r="M275" s="60">
        <v>1</v>
      </c>
    </row>
    <row r="276" spans="1:13" ht="47.25" customHeight="1" outlineLevel="1" x14ac:dyDescent="0.25">
      <c r="A276" s="140"/>
      <c r="B276" s="142"/>
      <c r="C276" s="138" t="s">
        <v>140</v>
      </c>
      <c r="D276" s="138"/>
      <c r="E276" s="60">
        <f t="shared" si="130"/>
        <v>0</v>
      </c>
      <c r="F276" s="98">
        <f t="shared" si="131"/>
        <v>0</v>
      </c>
      <c r="G276" s="98">
        <f t="shared" si="132"/>
        <v>0</v>
      </c>
      <c r="J276" s="96"/>
      <c r="K276" s="96"/>
      <c r="L276" s="60" t="s">
        <v>100</v>
      </c>
      <c r="M276" s="60">
        <v>1</v>
      </c>
    </row>
    <row r="277" spans="1:13" ht="72" customHeight="1" outlineLevel="1" x14ac:dyDescent="0.25">
      <c r="A277" s="140"/>
      <c r="B277" s="142"/>
      <c r="C277" s="138" t="s">
        <v>141</v>
      </c>
      <c r="D277" s="138"/>
      <c r="E277" s="60">
        <f t="shared" si="130"/>
        <v>0</v>
      </c>
      <c r="F277" s="98">
        <f t="shared" si="131"/>
        <v>0</v>
      </c>
      <c r="G277" s="98">
        <f t="shared" si="132"/>
        <v>0</v>
      </c>
      <c r="J277" s="96"/>
      <c r="K277" s="96"/>
      <c r="L277" s="60" t="s">
        <v>100</v>
      </c>
      <c r="M277" s="60">
        <v>3</v>
      </c>
    </row>
    <row r="278" spans="1:13" ht="72" customHeight="1" outlineLevel="1" x14ac:dyDescent="0.25">
      <c r="A278" s="140"/>
      <c r="B278" s="142"/>
      <c r="C278" s="138" t="s">
        <v>142</v>
      </c>
      <c r="D278" s="138"/>
      <c r="E278" s="60">
        <f t="shared" si="130"/>
        <v>0</v>
      </c>
      <c r="F278" s="98">
        <f t="shared" si="131"/>
        <v>0</v>
      </c>
      <c r="G278" s="98">
        <f t="shared" si="132"/>
        <v>0</v>
      </c>
      <c r="J278" s="96"/>
      <c r="K278" s="96"/>
      <c r="L278" s="60" t="s">
        <v>99</v>
      </c>
      <c r="M278" s="60">
        <v>0.5</v>
      </c>
    </row>
    <row r="279" spans="1:13" ht="36" customHeight="1" x14ac:dyDescent="0.25">
      <c r="A279" s="139" t="s">
        <v>257</v>
      </c>
      <c r="B279" s="139"/>
      <c r="C279" s="139" t="s">
        <v>5</v>
      </c>
      <c r="D279" s="139"/>
      <c r="E279" s="69">
        <f>SUM(E235:E278)-E236-E237-E242-E243-E245-E246-E248-E249-E251-E252-E255-E256-E260-E261-E263-E264-E267-E268-E270-E271</f>
        <v>0</v>
      </c>
      <c r="F279" s="100">
        <f>IF(E279=0,0,ROUND((E236*F236+E237*F237+E238*F238+E239*F239+E240*F240+E242*F242+E243*F243+E245*F245+E246*F246+E248*F248+E249*F249+E251*F251+E252*F252+E253*F253+E255*F255+E256*F256+E257*F257+E258*F258+E260*F260+E261*F261+E263*F263+E264*F264+E265*F265+E267*F267+E268*F268+E270*F270+E271*F271+E272*F272+E273*F273+E274*F274+E275*F275+E276*F276+E277*F277+E278*F278)/(E236+E237+E238+E239+E240+E242+E243+E245+E246+E248+E249+E251+E252+E253+E255+E256+E257+E258+E260+E261+E263+E264+E265+E267+E268+E270+E271+E272+E273+E274+E275+E276+E277+E278),1))</f>
        <v>0</v>
      </c>
      <c r="G279" s="100">
        <f t="shared" ref="G279" si="133">SUM(G235:G278)-G236-G237-G242-G243-G245-G246-G248-G249-G251-G252-G255-G256-G260-G261-G263-G264-G267-G268-G270-G271</f>
        <v>0</v>
      </c>
      <c r="H279" s="1" t="e">
        <f>Звіт!$D$14/Звіт!$B$14</f>
        <v>#VALUE!</v>
      </c>
      <c r="L279" s="61"/>
      <c r="M279" s="61"/>
    </row>
    <row r="280" spans="1:13" ht="36" customHeight="1" x14ac:dyDescent="0.25">
      <c r="A280" s="135" t="s">
        <v>269</v>
      </c>
      <c r="B280" s="136"/>
      <c r="C280" s="137" t="s">
        <v>5</v>
      </c>
      <c r="D280" s="137"/>
      <c r="E280" s="126">
        <f>E189+E234+E279</f>
        <v>0</v>
      </c>
      <c r="F280" s="100">
        <f>IF(E280=0,0,ROUND((E189*F189+E234*F234+E279*F279)/(E189+E234+E279),1))</f>
        <v>0</v>
      </c>
      <c r="G280" s="100">
        <f>G189+G234+G279</f>
        <v>0</v>
      </c>
      <c r="J280" s="13"/>
      <c r="K280" s="13"/>
      <c r="L280" s="61"/>
      <c r="M280" s="61"/>
    </row>
    <row r="281" spans="1:13" ht="31.5" customHeight="1" x14ac:dyDescent="0.25">
      <c r="A281" s="103"/>
      <c r="B281" s="103"/>
      <c r="C281" s="101"/>
      <c r="D281" s="101"/>
      <c r="E281" s="101"/>
      <c r="F281" s="102"/>
      <c r="G281" s="102"/>
      <c r="L281" s="61"/>
      <c r="M281" s="61"/>
    </row>
    <row r="282" spans="1:13" ht="18.75" customHeight="1" x14ac:dyDescent="0.25">
      <c r="A282" s="150" t="s">
        <v>79</v>
      </c>
      <c r="B282" s="150"/>
      <c r="C282" s="150"/>
      <c r="D282" s="150"/>
      <c r="E282" s="150"/>
      <c r="F282" s="150"/>
      <c r="G282" s="150"/>
      <c r="L282" s="61"/>
      <c r="M282" s="61"/>
    </row>
    <row r="283" spans="1:13" ht="53.25" customHeight="1" x14ac:dyDescent="0.25">
      <c r="A283" s="152" t="s">
        <v>80</v>
      </c>
      <c r="B283" s="152"/>
      <c r="C283" s="152"/>
      <c r="D283" s="152"/>
      <c r="E283" s="152"/>
      <c r="F283" s="152"/>
      <c r="G283" s="152"/>
      <c r="L283" s="61"/>
      <c r="M283" s="61"/>
    </row>
    <row r="284" spans="1:13" ht="21.75" customHeight="1" x14ac:dyDescent="0.25">
      <c r="A284" s="150" t="s">
        <v>78</v>
      </c>
      <c r="B284" s="150"/>
      <c r="C284" s="150"/>
      <c r="D284" s="150"/>
      <c r="E284" s="150"/>
      <c r="F284" s="150"/>
      <c r="G284" s="150"/>
    </row>
    <row r="285" spans="1:13" ht="36" customHeight="1" x14ac:dyDescent="0.25">
      <c r="A285" s="12"/>
      <c r="B285" s="12"/>
      <c r="C285" s="12"/>
      <c r="D285" s="13"/>
      <c r="E285" s="13"/>
      <c r="F285" s="13"/>
      <c r="G285" s="13"/>
    </row>
    <row r="286" spans="1:13" ht="36" customHeight="1" x14ac:dyDescent="0.3">
      <c r="A286" s="149" t="s">
        <v>23</v>
      </c>
      <c r="B286" s="149"/>
      <c r="C286" s="23"/>
      <c r="D286" s="20"/>
      <c r="E286" s="20"/>
      <c r="F286" s="151"/>
      <c r="G286" s="151"/>
      <c r="H286" s="134" t="s">
        <v>259</v>
      </c>
      <c r="I286" s="134"/>
      <c r="J286" s="134"/>
      <c r="K286" s="134"/>
      <c r="L286" s="134"/>
    </row>
    <row r="287" spans="1:13" ht="36" customHeight="1" x14ac:dyDescent="0.25">
      <c r="B287" s="14"/>
      <c r="C287" s="22" t="s">
        <v>26</v>
      </c>
      <c r="D287" s="22"/>
      <c r="E287" s="22"/>
      <c r="F287" s="165" t="s">
        <v>24</v>
      </c>
      <c r="G287" s="165"/>
      <c r="H287" s="134"/>
      <c r="I287" s="134"/>
      <c r="J287" s="134"/>
      <c r="K287" s="134"/>
      <c r="L287" s="134"/>
    </row>
    <row r="288" spans="1:13" ht="36.75" customHeight="1" x14ac:dyDescent="0.3">
      <c r="A288" s="149" t="s">
        <v>25</v>
      </c>
      <c r="B288" s="149"/>
      <c r="C288" s="21"/>
      <c r="D288" s="20"/>
      <c r="E288" s="20"/>
      <c r="F288" s="151"/>
      <c r="G288" s="151"/>
      <c r="H288" s="134" t="s">
        <v>258</v>
      </c>
      <c r="I288" s="134"/>
      <c r="J288" s="134"/>
      <c r="K288" s="134"/>
      <c r="L288" s="134"/>
    </row>
    <row r="289" spans="2:12" ht="36" customHeight="1" x14ac:dyDescent="0.25">
      <c r="B289" s="14"/>
      <c r="C289" s="22" t="s">
        <v>26</v>
      </c>
      <c r="D289" s="22"/>
      <c r="E289" s="22"/>
      <c r="F289" s="165" t="s">
        <v>24</v>
      </c>
      <c r="G289" s="165"/>
      <c r="H289" s="134"/>
      <c r="I289" s="134"/>
      <c r="J289" s="134"/>
      <c r="K289" s="134"/>
      <c r="L289" s="134"/>
    </row>
    <row r="290" spans="2:12" ht="36" customHeight="1" x14ac:dyDescent="0.25">
      <c r="B290" s="3"/>
      <c r="C290" s="3"/>
      <c r="D290" s="3"/>
      <c r="E290" s="3"/>
      <c r="F290" s="3"/>
      <c r="G290" s="3"/>
    </row>
  </sheetData>
  <sheetProtection algorithmName="SHA-512" hashValue="rvokLR+GLGGZ3U91esmlGB3NrDGzTY5aNI/OJlDtK9nr2cFkoP24VpTAI0OFeZZrZUieZf1rTzB7fAvyAo3CoA==" saltValue="MyJnh15bBSI1bX4f1tXz4g==" spinCount="100000" sheet="1" objects="1" scenarios="1" selectLockedCells="1"/>
  <mergeCells count="328">
    <mergeCell ref="C129:D129"/>
    <mergeCell ref="C120:D120"/>
    <mergeCell ref="C121:D121"/>
    <mergeCell ref="C122:D122"/>
    <mergeCell ref="C123:D123"/>
    <mergeCell ref="C124:D124"/>
    <mergeCell ref="C125:D125"/>
    <mergeCell ref="C126:D126"/>
    <mergeCell ref="C127:D127"/>
    <mergeCell ref="C128:D128"/>
    <mergeCell ref="A189:B189"/>
    <mergeCell ref="A48:A70"/>
    <mergeCell ref="A72:A94"/>
    <mergeCell ref="A96:A118"/>
    <mergeCell ref="A71:B71"/>
    <mergeCell ref="A95:B95"/>
    <mergeCell ref="A119:B119"/>
    <mergeCell ref="A120:A142"/>
    <mergeCell ref="A143:B143"/>
    <mergeCell ref="A145:A188"/>
    <mergeCell ref="A144:B144"/>
    <mergeCell ref="B96:B118"/>
    <mergeCell ref="B120:B142"/>
    <mergeCell ref="B48:B70"/>
    <mergeCell ref="C150:D150"/>
    <mergeCell ref="C149:D149"/>
    <mergeCell ref="C143:D143"/>
    <mergeCell ref="C144:D144"/>
    <mergeCell ref="C130:D130"/>
    <mergeCell ref="C131:D131"/>
    <mergeCell ref="C132:D132"/>
    <mergeCell ref="C133:D133"/>
    <mergeCell ref="C134:D134"/>
    <mergeCell ref="C135:D135"/>
    <mergeCell ref="C136:D136"/>
    <mergeCell ref="C137:D137"/>
    <mergeCell ref="C138:D138"/>
    <mergeCell ref="C146:D146"/>
    <mergeCell ref="C147:D147"/>
    <mergeCell ref="C148:D148"/>
    <mergeCell ref="F289:G289"/>
    <mergeCell ref="E18:G18"/>
    <mergeCell ref="C18:D19"/>
    <mergeCell ref="C20:D20"/>
    <mergeCell ref="C23:D23"/>
    <mergeCell ref="C26:D26"/>
    <mergeCell ref="C27:D27"/>
    <mergeCell ref="C45:D45"/>
    <mergeCell ref="C44:D44"/>
    <mergeCell ref="C43:D43"/>
    <mergeCell ref="C42:D42"/>
    <mergeCell ref="C39:D39"/>
    <mergeCell ref="C38:D38"/>
    <mergeCell ref="C155:D155"/>
    <mergeCell ref="C156:D156"/>
    <mergeCell ref="F287:G287"/>
    <mergeCell ref="C37:D37"/>
    <mergeCell ref="C36:D36"/>
    <mergeCell ref="C139:D139"/>
    <mergeCell ref="C142:D142"/>
    <mergeCell ref="C181:D181"/>
    <mergeCell ref="C179:D179"/>
    <mergeCell ref="C47:D47"/>
    <mergeCell ref="C46:D46"/>
    <mergeCell ref="A16:B16"/>
    <mergeCell ref="C17:G17"/>
    <mergeCell ref="A18:A19"/>
    <mergeCell ref="C15:F15"/>
    <mergeCell ref="C16:G16"/>
    <mergeCell ref="B20:B45"/>
    <mergeCell ref="C33:D33"/>
    <mergeCell ref="C21:D21"/>
    <mergeCell ref="C22:D22"/>
    <mergeCell ref="C24:D24"/>
    <mergeCell ref="C30:D30"/>
    <mergeCell ref="C29:D29"/>
    <mergeCell ref="C28:D28"/>
    <mergeCell ref="C40:D40"/>
    <mergeCell ref="C41:D41"/>
    <mergeCell ref="C25:D25"/>
    <mergeCell ref="C31:D31"/>
    <mergeCell ref="C32:D32"/>
    <mergeCell ref="C34:D34"/>
    <mergeCell ref="B18:B19"/>
    <mergeCell ref="A20:A45"/>
    <mergeCell ref="A1:G1"/>
    <mergeCell ref="A8:G8"/>
    <mergeCell ref="A9:G9"/>
    <mergeCell ref="B7:G7"/>
    <mergeCell ref="C14:F14"/>
    <mergeCell ref="A10:B10"/>
    <mergeCell ref="A2:G2"/>
    <mergeCell ref="A3:G3"/>
    <mergeCell ref="C10:G10"/>
    <mergeCell ref="C11:G11"/>
    <mergeCell ref="A4:B4"/>
    <mergeCell ref="A12:B12"/>
    <mergeCell ref="C13:G13"/>
    <mergeCell ref="C12:G12"/>
    <mergeCell ref="C5:D5"/>
    <mergeCell ref="E5:F5"/>
    <mergeCell ref="A14:B14"/>
    <mergeCell ref="M17:M19"/>
    <mergeCell ref="L17:L19"/>
    <mergeCell ref="J17:J19"/>
    <mergeCell ref="K17:K19"/>
    <mergeCell ref="C35:D35"/>
    <mergeCell ref="A288:B288"/>
    <mergeCell ref="B145:B188"/>
    <mergeCell ref="A284:G284"/>
    <mergeCell ref="A286:B286"/>
    <mergeCell ref="F286:G286"/>
    <mergeCell ref="F288:G288"/>
    <mergeCell ref="A282:G282"/>
    <mergeCell ref="A283:G283"/>
    <mergeCell ref="C161:D161"/>
    <mergeCell ref="C162:D162"/>
    <mergeCell ref="C165:D165"/>
    <mergeCell ref="C166:D166"/>
    <mergeCell ref="C169:D169"/>
    <mergeCell ref="C168:D168"/>
    <mergeCell ref="C167:D167"/>
    <mergeCell ref="C170:D170"/>
    <mergeCell ref="C171:D171"/>
    <mergeCell ref="C173:D173"/>
    <mergeCell ref="C174:D174"/>
    <mergeCell ref="C189:D189"/>
    <mergeCell ref="C54:D54"/>
    <mergeCell ref="C55:D55"/>
    <mergeCell ref="C56:D56"/>
    <mergeCell ref="C57:D57"/>
    <mergeCell ref="C70:D70"/>
    <mergeCell ref="C63:D63"/>
    <mergeCell ref="C64:D64"/>
    <mergeCell ref="C65:D65"/>
    <mergeCell ref="C62:D62"/>
    <mergeCell ref="C66:D66"/>
    <mergeCell ref="C67:D67"/>
    <mergeCell ref="C68:D68"/>
    <mergeCell ref="C69:D69"/>
    <mergeCell ref="C188:D188"/>
    <mergeCell ref="C187:D187"/>
    <mergeCell ref="C186:D186"/>
    <mergeCell ref="C185:D185"/>
    <mergeCell ref="C184:D184"/>
    <mergeCell ref="C183:D183"/>
    <mergeCell ref="C140:D140"/>
    <mergeCell ref="C141:D141"/>
    <mergeCell ref="C145:D145"/>
    <mergeCell ref="C151:D151"/>
    <mergeCell ref="C48:D48"/>
    <mergeCell ref="C52:D52"/>
    <mergeCell ref="C102:D102"/>
    <mergeCell ref="C103:D103"/>
    <mergeCell ref="C104:D104"/>
    <mergeCell ref="C105:D105"/>
    <mergeCell ref="C106:D106"/>
    <mergeCell ref="C88:D88"/>
    <mergeCell ref="C89:D89"/>
    <mergeCell ref="C95:D95"/>
    <mergeCell ref="C86:D86"/>
    <mergeCell ref="C49:D49"/>
    <mergeCell ref="C91:D91"/>
    <mergeCell ref="C92:D92"/>
    <mergeCell ref="C93:D93"/>
    <mergeCell ref="C94:D94"/>
    <mergeCell ref="C50:D50"/>
    <mergeCell ref="C51:D51"/>
    <mergeCell ref="C87:D87"/>
    <mergeCell ref="C60:D60"/>
    <mergeCell ref="C61:D61"/>
    <mergeCell ref="C58:D58"/>
    <mergeCell ref="C59:D59"/>
    <mergeCell ref="C53:D53"/>
    <mergeCell ref="C182:D182"/>
    <mergeCell ref="C152:D152"/>
    <mergeCell ref="C153:D153"/>
    <mergeCell ref="C164:D164"/>
    <mergeCell ref="C163:D163"/>
    <mergeCell ref="C160:D160"/>
    <mergeCell ref="C157:D157"/>
    <mergeCell ref="C154:D154"/>
    <mergeCell ref="C158:D158"/>
    <mergeCell ref="C159:D159"/>
    <mergeCell ref="C178:D178"/>
    <mergeCell ref="C180:D180"/>
    <mergeCell ref="C172:D172"/>
    <mergeCell ref="C176:D176"/>
    <mergeCell ref="C175:D175"/>
    <mergeCell ref="C177:D177"/>
    <mergeCell ref="C118:D118"/>
    <mergeCell ref="C119:D119"/>
    <mergeCell ref="C90:D90"/>
    <mergeCell ref="C71:D71"/>
    <mergeCell ref="C114:D114"/>
    <mergeCell ref="C115:D115"/>
    <mergeCell ref="C116:D116"/>
    <mergeCell ref="C117:D117"/>
    <mergeCell ref="A47:B47"/>
    <mergeCell ref="B72:B94"/>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197:D197"/>
    <mergeCell ref="C198:D198"/>
    <mergeCell ref="C199:D199"/>
    <mergeCell ref="C200:D200"/>
    <mergeCell ref="C201:D201"/>
    <mergeCell ref="C202:D202"/>
    <mergeCell ref="C203:D203"/>
    <mergeCell ref="C204:D204"/>
    <mergeCell ref="C196:D196"/>
    <mergeCell ref="C107:D107"/>
    <mergeCell ref="C108:D108"/>
    <mergeCell ref="C109:D109"/>
    <mergeCell ref="C110:D110"/>
    <mergeCell ref="C111:D111"/>
    <mergeCell ref="C112:D112"/>
    <mergeCell ref="C113:D113"/>
    <mergeCell ref="C96:D96"/>
    <mergeCell ref="C97:D97"/>
    <mergeCell ref="C98:D98"/>
    <mergeCell ref="C99:D99"/>
    <mergeCell ref="C100:D100"/>
    <mergeCell ref="C101:D101"/>
    <mergeCell ref="C205:D205"/>
    <mergeCell ref="C212:D212"/>
    <mergeCell ref="C213:D213"/>
    <mergeCell ref="C214:D214"/>
    <mergeCell ref="C215:D215"/>
    <mergeCell ref="C216:D216"/>
    <mergeCell ref="C217:D217"/>
    <mergeCell ref="C218:D218"/>
    <mergeCell ref="C219:D219"/>
    <mergeCell ref="C206:D206"/>
    <mergeCell ref="C207:D207"/>
    <mergeCell ref="C208:D208"/>
    <mergeCell ref="C209:D209"/>
    <mergeCell ref="C210:D210"/>
    <mergeCell ref="C211:D211"/>
    <mergeCell ref="C220:D220"/>
    <mergeCell ref="C230:D230"/>
    <mergeCell ref="C231:D231"/>
    <mergeCell ref="C232:D232"/>
    <mergeCell ref="C233:D233"/>
    <mergeCell ref="A234:B234"/>
    <mergeCell ref="C234:D234"/>
    <mergeCell ref="C221:D221"/>
    <mergeCell ref="C222:D222"/>
    <mergeCell ref="C223:D223"/>
    <mergeCell ref="C224:D224"/>
    <mergeCell ref="C225:D225"/>
    <mergeCell ref="C226:D226"/>
    <mergeCell ref="C227:D227"/>
    <mergeCell ref="C228:D228"/>
    <mergeCell ref="C229:D229"/>
    <mergeCell ref="A190:A233"/>
    <mergeCell ref="B190:B233"/>
    <mergeCell ref="C190:D190"/>
    <mergeCell ref="C191:D191"/>
    <mergeCell ref="C192:D192"/>
    <mergeCell ref="C193:D193"/>
    <mergeCell ref="C194:D194"/>
    <mergeCell ref="C195:D195"/>
    <mergeCell ref="C277:D277"/>
    <mergeCell ref="C260:D260"/>
    <mergeCell ref="C261:D261"/>
    <mergeCell ref="C262:D262"/>
    <mergeCell ref="C263:D263"/>
    <mergeCell ref="C264:D264"/>
    <mergeCell ref="C265:D265"/>
    <mergeCell ref="C266:D266"/>
    <mergeCell ref="C267:D267"/>
    <mergeCell ref="C268:D268"/>
    <mergeCell ref="C275:D275"/>
    <mergeCell ref="C276:D276"/>
    <mergeCell ref="C249:D249"/>
    <mergeCell ref="C250:D250"/>
    <mergeCell ref="C269:D269"/>
    <mergeCell ref="C270:D270"/>
    <mergeCell ref="C271:D271"/>
    <mergeCell ref="C272:D272"/>
    <mergeCell ref="C273:D273"/>
    <mergeCell ref="C274:D274"/>
    <mergeCell ref="C251:D251"/>
    <mergeCell ref="C252:D252"/>
    <mergeCell ref="C253:D253"/>
    <mergeCell ref="C254:D254"/>
    <mergeCell ref="C255:D255"/>
    <mergeCell ref="C256:D256"/>
    <mergeCell ref="C257:D257"/>
    <mergeCell ref="C258:D258"/>
    <mergeCell ref="C259:D259"/>
    <mergeCell ref="A46:B46"/>
    <mergeCell ref="H286:L287"/>
    <mergeCell ref="H288:L289"/>
    <mergeCell ref="A280:B280"/>
    <mergeCell ref="C280:D280"/>
    <mergeCell ref="C278:D278"/>
    <mergeCell ref="A279:B279"/>
    <mergeCell ref="C279:D279"/>
    <mergeCell ref="A235:A278"/>
    <mergeCell ref="B235:B278"/>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s>
  <conditionalFormatting sqref="C286">
    <cfRule type="cellIs" dxfId="16" priority="2" operator="equal">
      <formula>0</formula>
    </cfRule>
  </conditionalFormatting>
  <conditionalFormatting sqref="C288">
    <cfRule type="cellIs" dxfId="15" priority="1" operator="equal">
      <formula>0</formula>
    </cfRule>
  </conditionalFormatting>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2">
    <tabColor rgb="FFFFFF00"/>
  </sheetPr>
  <dimension ref="A1:T25"/>
  <sheetViews>
    <sheetView view="pageBreakPreview" zoomScale="130" zoomScaleNormal="150" zoomScaleSheetLayoutView="130" workbookViewId="0">
      <selection activeCell="C9" sqref="C9"/>
    </sheetView>
  </sheetViews>
  <sheetFormatPr defaultRowHeight="15" x14ac:dyDescent="0.25"/>
  <cols>
    <col min="1" max="1" width="3.7109375" customWidth="1"/>
    <col min="2" max="2" width="15.140625" customWidth="1"/>
    <col min="3" max="3" width="12.42578125" customWidth="1"/>
    <col min="4" max="4" width="7.140625" customWidth="1"/>
    <col min="5" max="5" width="6.7109375" customWidth="1"/>
    <col min="6" max="6" width="4.5703125" customWidth="1"/>
    <col min="7" max="7" width="4.42578125" customWidth="1"/>
    <col min="8" max="8" width="6.42578125" customWidth="1"/>
    <col min="9" max="9" width="4.5703125" customWidth="1"/>
    <col min="10" max="10" width="6" customWidth="1"/>
    <col min="11" max="11" width="10" customWidth="1"/>
    <col min="12" max="12" width="12.7109375" customWidth="1"/>
    <col min="13" max="13" width="11.85546875" customWidth="1"/>
    <col min="14" max="14" width="10.5703125" customWidth="1"/>
    <col min="15" max="15" width="11" customWidth="1"/>
    <col min="16" max="16" width="12" customWidth="1"/>
    <col min="17" max="17" width="12.5703125" customWidth="1"/>
    <col min="18" max="18" width="9.42578125" customWidth="1"/>
    <col min="19" max="19" width="10.5703125" customWidth="1"/>
    <col min="20" max="20" width="14.7109375" customWidth="1"/>
  </cols>
  <sheetData>
    <row r="1" spans="1:20" ht="21.75" customHeight="1" x14ac:dyDescent="0.3">
      <c r="A1" s="156" t="s">
        <v>172</v>
      </c>
      <c r="B1" s="156"/>
      <c r="C1" s="156"/>
      <c r="D1" s="156"/>
      <c r="E1" s="156"/>
      <c r="F1" s="156"/>
      <c r="G1" s="156"/>
      <c r="H1" s="156"/>
      <c r="I1" s="156"/>
      <c r="J1" s="156"/>
      <c r="K1" s="156"/>
      <c r="L1" s="156"/>
      <c r="M1" s="156"/>
      <c r="N1" s="156"/>
      <c r="O1" s="156"/>
      <c r="P1" s="156"/>
      <c r="Q1" s="156"/>
      <c r="R1" s="156"/>
      <c r="S1" s="156"/>
      <c r="T1" s="156"/>
    </row>
    <row r="2" spans="1:20" ht="22.5" customHeight="1" x14ac:dyDescent="0.25">
      <c r="A2" s="77"/>
      <c r="B2" s="77"/>
      <c r="C2" s="77"/>
      <c r="D2" s="78"/>
      <c r="E2" s="78"/>
      <c r="F2" s="78"/>
      <c r="I2" s="187" t="s">
        <v>40</v>
      </c>
      <c r="J2" s="187"/>
      <c r="K2" s="187"/>
      <c r="L2" s="180">
        <f>Звіт!D5</f>
        <v>0</v>
      </c>
      <c r="M2" s="180"/>
      <c r="N2" s="188">
        <f>Звіт!E5</f>
        <v>0</v>
      </c>
      <c r="O2" s="188"/>
      <c r="P2" s="188"/>
      <c r="Q2" s="77"/>
      <c r="R2" s="77"/>
      <c r="S2" s="77"/>
      <c r="T2" s="77"/>
    </row>
    <row r="3" spans="1:20" ht="12" customHeight="1" x14ac:dyDescent="0.25">
      <c r="A3" s="77"/>
      <c r="B3" s="77"/>
      <c r="C3" s="77"/>
      <c r="D3" s="77"/>
      <c r="E3" s="77"/>
      <c r="F3" s="77"/>
      <c r="G3" s="77"/>
      <c r="H3" s="77"/>
      <c r="I3" s="77"/>
      <c r="J3" s="77"/>
      <c r="K3" s="77"/>
      <c r="L3" s="77"/>
      <c r="M3" s="79"/>
      <c r="N3" s="77"/>
      <c r="O3" s="77"/>
      <c r="P3" s="77"/>
      <c r="Q3" s="77"/>
      <c r="R3" s="77"/>
      <c r="S3" s="77"/>
      <c r="T3" s="77"/>
    </row>
    <row r="4" spans="1:20" ht="71.25" customHeight="1" x14ac:dyDescent="0.25">
      <c r="A4" s="184" t="s">
        <v>29</v>
      </c>
      <c r="B4" s="181" t="s">
        <v>173</v>
      </c>
      <c r="C4" s="185" t="s">
        <v>188</v>
      </c>
      <c r="D4" s="184" t="s">
        <v>157</v>
      </c>
      <c r="E4" s="184"/>
      <c r="F4" s="184"/>
      <c r="G4" s="184"/>
      <c r="H4" s="184"/>
      <c r="I4" s="184"/>
      <c r="J4" s="184"/>
      <c r="K4" s="177" t="s">
        <v>189</v>
      </c>
      <c r="L4" s="177" t="s">
        <v>190</v>
      </c>
      <c r="M4" s="177" t="s">
        <v>191</v>
      </c>
      <c r="N4" s="177" t="s">
        <v>192</v>
      </c>
      <c r="O4" s="177" t="s">
        <v>193</v>
      </c>
      <c r="P4" s="177" t="s">
        <v>194</v>
      </c>
      <c r="Q4" s="177" t="s">
        <v>195</v>
      </c>
      <c r="R4" s="177" t="s">
        <v>196</v>
      </c>
      <c r="S4" s="177" t="s">
        <v>197</v>
      </c>
      <c r="T4" s="177" t="s">
        <v>198</v>
      </c>
    </row>
    <row r="5" spans="1:20" ht="27" customHeight="1" x14ac:dyDescent="0.25">
      <c r="A5" s="184"/>
      <c r="B5" s="182"/>
      <c r="C5" s="185"/>
      <c r="D5" s="173" t="s">
        <v>199</v>
      </c>
      <c r="E5" s="173" t="s">
        <v>200</v>
      </c>
      <c r="F5" s="186" t="s">
        <v>174</v>
      </c>
      <c r="G5" s="186"/>
      <c r="H5" s="173" t="s">
        <v>201</v>
      </c>
      <c r="I5" s="186" t="s">
        <v>175</v>
      </c>
      <c r="J5" s="186"/>
      <c r="K5" s="178"/>
      <c r="L5" s="178"/>
      <c r="M5" s="178"/>
      <c r="N5" s="178"/>
      <c r="O5" s="178"/>
      <c r="P5" s="178"/>
      <c r="Q5" s="178"/>
      <c r="R5" s="178"/>
      <c r="S5" s="178"/>
      <c r="T5" s="178"/>
    </row>
    <row r="6" spans="1:20" ht="20.25" customHeight="1" x14ac:dyDescent="0.25">
      <c r="A6" s="184"/>
      <c r="B6" s="182"/>
      <c r="C6" s="185"/>
      <c r="D6" s="174"/>
      <c r="E6" s="174"/>
      <c r="F6" s="173" t="s">
        <v>158</v>
      </c>
      <c r="G6" s="173" t="s">
        <v>159</v>
      </c>
      <c r="H6" s="174"/>
      <c r="I6" s="176" t="s">
        <v>160</v>
      </c>
      <c r="J6" s="176" t="s">
        <v>161</v>
      </c>
      <c r="K6" s="178"/>
      <c r="L6" s="178"/>
      <c r="M6" s="178"/>
      <c r="N6" s="178"/>
      <c r="O6" s="178"/>
      <c r="P6" s="178"/>
      <c r="Q6" s="178"/>
      <c r="R6" s="178"/>
      <c r="S6" s="178"/>
      <c r="T6" s="178"/>
    </row>
    <row r="7" spans="1:20" ht="39.75" customHeight="1" x14ac:dyDescent="0.25">
      <c r="A7" s="184"/>
      <c r="B7" s="183"/>
      <c r="C7" s="185"/>
      <c r="D7" s="175"/>
      <c r="E7" s="175"/>
      <c r="F7" s="175"/>
      <c r="G7" s="175"/>
      <c r="H7" s="175"/>
      <c r="I7" s="176"/>
      <c r="J7" s="176"/>
      <c r="K7" s="179"/>
      <c r="L7" s="179"/>
      <c r="M7" s="179"/>
      <c r="N7" s="179"/>
      <c r="O7" s="179"/>
      <c r="P7" s="179"/>
      <c r="Q7" s="179"/>
      <c r="R7" s="179"/>
      <c r="S7" s="179"/>
      <c r="T7" s="179"/>
    </row>
    <row r="8" spans="1:20" x14ac:dyDescent="0.25">
      <c r="A8" s="81">
        <v>1</v>
      </c>
      <c r="B8" s="86">
        <v>2</v>
      </c>
      <c r="C8" s="81">
        <v>3</v>
      </c>
      <c r="D8" s="81">
        <v>4</v>
      </c>
      <c r="E8" s="81">
        <v>5</v>
      </c>
      <c r="F8" s="81">
        <v>6</v>
      </c>
      <c r="G8" s="81">
        <v>7</v>
      </c>
      <c r="H8" s="81">
        <v>8</v>
      </c>
      <c r="I8" s="81">
        <v>9</v>
      </c>
      <c r="J8" s="81">
        <v>10</v>
      </c>
      <c r="K8" s="86">
        <v>11</v>
      </c>
      <c r="L8" s="86">
        <v>12</v>
      </c>
      <c r="M8" s="81">
        <v>13</v>
      </c>
      <c r="N8" s="81">
        <v>14</v>
      </c>
      <c r="O8" s="81">
        <v>15</v>
      </c>
      <c r="P8" s="81">
        <v>16</v>
      </c>
      <c r="Q8" s="81">
        <v>17</v>
      </c>
      <c r="R8" s="81">
        <v>18</v>
      </c>
      <c r="S8" s="81">
        <v>19</v>
      </c>
      <c r="T8" s="81">
        <v>20</v>
      </c>
    </row>
    <row r="9" spans="1:20" ht="27" customHeight="1" x14ac:dyDescent="0.25">
      <c r="A9" s="82" t="s">
        <v>19</v>
      </c>
      <c r="B9" s="84" t="s">
        <v>162</v>
      </c>
      <c r="C9" s="87"/>
      <c r="D9" s="81">
        <f>E9+H9</f>
        <v>0</v>
      </c>
      <c r="E9" s="81">
        <f>F9+G9</f>
        <v>0</v>
      </c>
      <c r="F9" s="87"/>
      <c r="G9" s="87"/>
      <c r="H9" s="81">
        <f>I9+J9</f>
        <v>0</v>
      </c>
      <c r="I9" s="87"/>
      <c r="J9" s="87"/>
      <c r="K9" s="88"/>
      <c r="L9" s="88"/>
      <c r="M9" s="87"/>
      <c r="N9" s="87"/>
      <c r="O9" s="87"/>
      <c r="P9" s="87"/>
      <c r="Q9" s="87"/>
      <c r="R9" s="87"/>
      <c r="S9" s="87"/>
      <c r="T9" s="87"/>
    </row>
    <row r="10" spans="1:20" ht="36.75" customHeight="1" x14ac:dyDescent="0.25">
      <c r="A10" s="82" t="s">
        <v>20</v>
      </c>
      <c r="B10" s="84" t="s">
        <v>163</v>
      </c>
      <c r="C10" s="87"/>
      <c r="D10" s="81">
        <f t="shared" ref="D10:D18" si="0">E10+H10</f>
        <v>0</v>
      </c>
      <c r="E10" s="81">
        <f t="shared" ref="E10:E18" si="1">F10+G10</f>
        <v>0</v>
      </c>
      <c r="F10" s="87"/>
      <c r="G10" s="87"/>
      <c r="H10" s="81">
        <f t="shared" ref="H10:H18" si="2">I10+J10</f>
        <v>0</v>
      </c>
      <c r="I10" s="87"/>
      <c r="J10" s="87"/>
      <c r="K10" s="88"/>
      <c r="L10" s="88"/>
      <c r="M10" s="87"/>
      <c r="N10" s="87"/>
      <c r="O10" s="87"/>
      <c r="P10" s="87"/>
      <c r="Q10" s="87"/>
      <c r="R10" s="87"/>
      <c r="S10" s="87"/>
      <c r="T10" s="87"/>
    </row>
    <row r="11" spans="1:20" ht="38.25" customHeight="1" x14ac:dyDescent="0.25">
      <c r="A11" s="82" t="s">
        <v>21</v>
      </c>
      <c r="B11" s="84" t="s">
        <v>164</v>
      </c>
      <c r="C11" s="87"/>
      <c r="D11" s="81">
        <f t="shared" si="0"/>
        <v>0</v>
      </c>
      <c r="E11" s="81">
        <f t="shared" si="1"/>
        <v>0</v>
      </c>
      <c r="F11" s="87"/>
      <c r="G11" s="87"/>
      <c r="H11" s="81">
        <f t="shared" si="2"/>
        <v>0</v>
      </c>
      <c r="I11" s="87"/>
      <c r="J11" s="87"/>
      <c r="K11" s="88"/>
      <c r="L11" s="88"/>
      <c r="M11" s="87"/>
      <c r="N11" s="87"/>
      <c r="O11" s="87"/>
      <c r="P11" s="87"/>
      <c r="Q11" s="87"/>
      <c r="R11" s="87"/>
      <c r="S11" s="87"/>
      <c r="T11" s="87"/>
    </row>
    <row r="12" spans="1:20" ht="48.75" customHeight="1" x14ac:dyDescent="0.25">
      <c r="A12" s="82" t="s">
        <v>176</v>
      </c>
      <c r="B12" s="84" t="s">
        <v>165</v>
      </c>
      <c r="C12" s="87"/>
      <c r="D12" s="81">
        <f t="shared" si="0"/>
        <v>0</v>
      </c>
      <c r="E12" s="81">
        <f t="shared" si="1"/>
        <v>0</v>
      </c>
      <c r="F12" s="87"/>
      <c r="G12" s="87"/>
      <c r="H12" s="81">
        <f t="shared" si="2"/>
        <v>0</v>
      </c>
      <c r="I12" s="87"/>
      <c r="J12" s="87"/>
      <c r="K12" s="88"/>
      <c r="L12" s="88"/>
      <c r="M12" s="87"/>
      <c r="N12" s="87"/>
      <c r="O12" s="87"/>
      <c r="P12" s="87"/>
      <c r="Q12" s="87"/>
      <c r="R12" s="87"/>
      <c r="S12" s="87"/>
      <c r="T12" s="87"/>
    </row>
    <row r="13" spans="1:20" ht="38.25" customHeight="1" x14ac:dyDescent="0.25">
      <c r="A13" s="82" t="s">
        <v>177</v>
      </c>
      <c r="B13" s="84" t="s">
        <v>166</v>
      </c>
      <c r="C13" s="87"/>
      <c r="D13" s="81">
        <f t="shared" si="0"/>
        <v>0</v>
      </c>
      <c r="E13" s="81">
        <f t="shared" si="1"/>
        <v>0</v>
      </c>
      <c r="F13" s="87"/>
      <c r="G13" s="87"/>
      <c r="H13" s="81">
        <f t="shared" si="2"/>
        <v>0</v>
      </c>
      <c r="I13" s="87"/>
      <c r="J13" s="87"/>
      <c r="K13" s="88"/>
      <c r="L13" s="88"/>
      <c r="M13" s="87"/>
      <c r="N13" s="87"/>
      <c r="O13" s="87"/>
      <c r="P13" s="87"/>
      <c r="Q13" s="87"/>
      <c r="R13" s="87"/>
      <c r="S13" s="87"/>
      <c r="T13" s="87"/>
    </row>
    <row r="14" spans="1:20" ht="28.5" customHeight="1" x14ac:dyDescent="0.25">
      <c r="A14" s="82" t="s">
        <v>178</v>
      </c>
      <c r="B14" s="84" t="s">
        <v>167</v>
      </c>
      <c r="C14" s="87"/>
      <c r="D14" s="81">
        <f t="shared" si="0"/>
        <v>0</v>
      </c>
      <c r="E14" s="81">
        <f t="shared" si="1"/>
        <v>0</v>
      </c>
      <c r="F14" s="87"/>
      <c r="G14" s="87"/>
      <c r="H14" s="81">
        <f t="shared" si="2"/>
        <v>0</v>
      </c>
      <c r="I14" s="87"/>
      <c r="J14" s="87"/>
      <c r="K14" s="88"/>
      <c r="L14" s="88"/>
      <c r="M14" s="87"/>
      <c r="N14" s="87"/>
      <c r="O14" s="87"/>
      <c r="P14" s="87"/>
      <c r="Q14" s="87"/>
      <c r="R14" s="87"/>
      <c r="S14" s="87"/>
      <c r="T14" s="87"/>
    </row>
    <row r="15" spans="1:20" ht="60.75" customHeight="1" x14ac:dyDescent="0.25">
      <c r="A15" s="82" t="s">
        <v>179</v>
      </c>
      <c r="B15" s="84" t="s">
        <v>168</v>
      </c>
      <c r="C15" s="87"/>
      <c r="D15" s="81">
        <f t="shared" si="0"/>
        <v>0</v>
      </c>
      <c r="E15" s="81">
        <f t="shared" si="1"/>
        <v>0</v>
      </c>
      <c r="F15" s="87"/>
      <c r="G15" s="87"/>
      <c r="H15" s="81">
        <f t="shared" si="2"/>
        <v>0</v>
      </c>
      <c r="I15" s="87"/>
      <c r="J15" s="87"/>
      <c r="K15" s="88"/>
      <c r="L15" s="88"/>
      <c r="M15" s="87"/>
      <c r="N15" s="87"/>
      <c r="O15" s="87"/>
      <c r="P15" s="87"/>
      <c r="Q15" s="87"/>
      <c r="R15" s="87"/>
      <c r="S15" s="87"/>
      <c r="T15" s="87"/>
    </row>
    <row r="16" spans="1:20" ht="48.75" customHeight="1" x14ac:dyDescent="0.25">
      <c r="A16" s="82" t="s">
        <v>180</v>
      </c>
      <c r="B16" s="84" t="s">
        <v>183</v>
      </c>
      <c r="C16" s="87"/>
      <c r="D16" s="81">
        <f t="shared" si="0"/>
        <v>0</v>
      </c>
      <c r="E16" s="81">
        <f t="shared" si="1"/>
        <v>0</v>
      </c>
      <c r="F16" s="87"/>
      <c r="G16" s="87"/>
      <c r="H16" s="81">
        <f t="shared" si="2"/>
        <v>0</v>
      </c>
      <c r="I16" s="87"/>
      <c r="J16" s="87"/>
      <c r="K16" s="88"/>
      <c r="L16" s="88"/>
      <c r="M16" s="87"/>
      <c r="N16" s="87"/>
      <c r="O16" s="87"/>
      <c r="P16" s="87"/>
      <c r="Q16" s="87"/>
      <c r="R16" s="87"/>
      <c r="S16" s="87"/>
      <c r="T16" s="87"/>
    </row>
    <row r="17" spans="1:20" ht="33.75" x14ac:dyDescent="0.25">
      <c r="A17" s="82" t="s">
        <v>181</v>
      </c>
      <c r="B17" s="84" t="s">
        <v>169</v>
      </c>
      <c r="C17" s="87"/>
      <c r="D17" s="81">
        <f t="shared" si="0"/>
        <v>0</v>
      </c>
      <c r="E17" s="81">
        <f t="shared" si="1"/>
        <v>0</v>
      </c>
      <c r="F17" s="87"/>
      <c r="G17" s="87"/>
      <c r="H17" s="81">
        <f t="shared" si="2"/>
        <v>0</v>
      </c>
      <c r="I17" s="87"/>
      <c r="J17" s="87"/>
      <c r="K17" s="88"/>
      <c r="L17" s="88"/>
      <c r="M17" s="87"/>
      <c r="N17" s="87"/>
      <c r="O17" s="87"/>
      <c r="P17" s="87"/>
      <c r="Q17" s="87"/>
      <c r="R17" s="87"/>
      <c r="S17" s="87"/>
      <c r="T17" s="87"/>
    </row>
    <row r="18" spans="1:20" ht="22.5" x14ac:dyDescent="0.25">
      <c r="A18" s="82" t="s">
        <v>182</v>
      </c>
      <c r="B18" s="84" t="s">
        <v>170</v>
      </c>
      <c r="C18" s="87"/>
      <c r="D18" s="81">
        <f t="shared" si="0"/>
        <v>0</v>
      </c>
      <c r="E18" s="81">
        <f t="shared" si="1"/>
        <v>0</v>
      </c>
      <c r="F18" s="87"/>
      <c r="G18" s="87"/>
      <c r="H18" s="81">
        <f t="shared" si="2"/>
        <v>0</v>
      </c>
      <c r="I18" s="87"/>
      <c r="J18" s="87"/>
      <c r="K18" s="88"/>
      <c r="L18" s="88"/>
      <c r="M18" s="87"/>
      <c r="N18" s="87"/>
      <c r="O18" s="87"/>
      <c r="P18" s="87"/>
      <c r="Q18" s="87"/>
      <c r="R18" s="87"/>
      <c r="S18" s="87"/>
      <c r="T18" s="87"/>
    </row>
    <row r="19" spans="1:20" x14ac:dyDescent="0.25">
      <c r="A19" s="80"/>
      <c r="B19" s="85" t="s">
        <v>171</v>
      </c>
      <c r="C19" s="83">
        <f>SUM(C9:C18)</f>
        <v>0</v>
      </c>
      <c r="D19" s="83">
        <f t="shared" ref="D19:T19" si="3">SUM(D9:D18)</f>
        <v>0</v>
      </c>
      <c r="E19" s="83">
        <f t="shared" si="3"/>
        <v>0</v>
      </c>
      <c r="F19" s="83">
        <f t="shared" si="3"/>
        <v>0</v>
      </c>
      <c r="G19" s="83">
        <f t="shared" si="3"/>
        <v>0</v>
      </c>
      <c r="H19" s="83">
        <f t="shared" si="3"/>
        <v>0</v>
      </c>
      <c r="I19" s="83">
        <f t="shared" si="3"/>
        <v>0</v>
      </c>
      <c r="J19" s="83">
        <f t="shared" si="3"/>
        <v>0</v>
      </c>
      <c r="K19" s="83">
        <f t="shared" si="3"/>
        <v>0</v>
      </c>
      <c r="L19" s="83">
        <f t="shared" si="3"/>
        <v>0</v>
      </c>
      <c r="M19" s="83">
        <f t="shared" si="3"/>
        <v>0</v>
      </c>
      <c r="N19" s="83">
        <f t="shared" si="3"/>
        <v>0</v>
      </c>
      <c r="O19" s="83">
        <f t="shared" si="3"/>
        <v>0</v>
      </c>
      <c r="P19" s="83">
        <f t="shared" si="3"/>
        <v>0</v>
      </c>
      <c r="Q19" s="83">
        <f t="shared" si="3"/>
        <v>0</v>
      </c>
      <c r="R19" s="83">
        <f t="shared" si="3"/>
        <v>0</v>
      </c>
      <c r="S19" s="83">
        <f t="shared" si="3"/>
        <v>0</v>
      </c>
      <c r="T19" s="83">
        <f t="shared" si="3"/>
        <v>0</v>
      </c>
    </row>
    <row r="20" spans="1:20" ht="10.5" customHeight="1" x14ac:dyDescent="0.25"/>
    <row r="21" spans="1:20" x14ac:dyDescent="0.25">
      <c r="A21" s="191" t="s">
        <v>184</v>
      </c>
      <c r="B21" s="191"/>
      <c r="C21" s="191"/>
      <c r="D21" s="191"/>
      <c r="E21" s="191"/>
      <c r="F21" s="191"/>
      <c r="G21" s="191"/>
      <c r="H21" s="191"/>
      <c r="I21" s="191"/>
      <c r="J21" s="191"/>
      <c r="K21" s="191"/>
      <c r="L21" s="191"/>
      <c r="M21" s="191"/>
      <c r="N21" s="191"/>
      <c r="O21" s="191"/>
      <c r="P21" s="191"/>
      <c r="Q21" s="191"/>
      <c r="R21" s="191"/>
      <c r="S21" s="191"/>
      <c r="T21" s="191"/>
    </row>
    <row r="22" spans="1:20" x14ac:dyDescent="0.25">
      <c r="A22" s="191" t="s">
        <v>185</v>
      </c>
      <c r="B22" s="191"/>
      <c r="C22" s="191"/>
      <c r="D22" s="191"/>
      <c r="E22" s="191"/>
      <c r="F22" s="191"/>
      <c r="G22" s="191"/>
      <c r="H22" s="191"/>
      <c r="I22" s="191"/>
      <c r="J22" s="191"/>
      <c r="K22" s="191"/>
      <c r="L22" s="191"/>
      <c r="M22" s="191"/>
      <c r="N22" s="191"/>
      <c r="O22" s="191"/>
      <c r="P22" s="191"/>
      <c r="Q22" s="191"/>
      <c r="R22" s="191"/>
      <c r="S22" s="191"/>
      <c r="T22" s="191"/>
    </row>
    <row r="23" spans="1:20" x14ac:dyDescent="0.25">
      <c r="A23" s="191" t="s">
        <v>186</v>
      </c>
      <c r="B23" s="191"/>
      <c r="C23" s="191"/>
      <c r="D23" s="191"/>
      <c r="E23" s="191"/>
      <c r="F23" s="191"/>
      <c r="G23" s="191"/>
      <c r="H23" s="191"/>
      <c r="I23" s="191"/>
      <c r="J23" s="191"/>
      <c r="K23" s="191"/>
      <c r="L23" s="191"/>
      <c r="M23" s="191"/>
      <c r="N23" s="191"/>
      <c r="O23" s="191"/>
      <c r="P23" s="191"/>
      <c r="Q23" s="191"/>
      <c r="R23" s="191"/>
      <c r="S23" s="191"/>
      <c r="T23" s="191"/>
    </row>
    <row r="24" spans="1:20" ht="18.75" customHeight="1" x14ac:dyDescent="0.25">
      <c r="A24" s="190"/>
      <c r="B24" s="190"/>
      <c r="C24" s="190"/>
      <c r="D24" s="190"/>
      <c r="E24" s="190"/>
      <c r="F24" s="190"/>
      <c r="G24" s="190"/>
      <c r="H24" s="190"/>
      <c r="I24" s="190"/>
      <c r="J24" s="190"/>
      <c r="K24" s="190"/>
      <c r="L24" s="190"/>
      <c r="M24" s="190"/>
      <c r="N24" s="190"/>
      <c r="O24" s="190"/>
      <c r="P24" s="190"/>
      <c r="Q24" s="190"/>
      <c r="R24" s="190"/>
      <c r="S24" s="190"/>
      <c r="T24" s="190"/>
    </row>
    <row r="25" spans="1:20" ht="15.75" customHeight="1" x14ac:dyDescent="0.25">
      <c r="A25" s="189" t="s">
        <v>187</v>
      </c>
      <c r="B25" s="189"/>
      <c r="C25" s="189"/>
      <c r="D25" s="189"/>
      <c r="E25" s="189"/>
      <c r="F25" s="189"/>
      <c r="G25" s="189"/>
      <c r="H25" s="189"/>
      <c r="I25" s="189"/>
      <c r="J25" s="189"/>
      <c r="K25" s="189"/>
      <c r="L25" s="189"/>
      <c r="M25" s="189"/>
      <c r="N25" s="189"/>
      <c r="O25" s="189"/>
      <c r="P25" s="189"/>
      <c r="Q25" s="189"/>
      <c r="R25" s="189"/>
      <c r="S25" s="189"/>
      <c r="T25" s="189"/>
    </row>
  </sheetData>
  <sheetProtection algorithmName="SHA-512" hashValue="4oSobIBcXiFj+kXjhyq4MKpkohv+BVqyK/ygRDKfna1EE5T8YJj1NZMsVKToX1ZjgxHrZfgSm7NYEjYXmDpeMg==" saltValue="yaZYpApi0aj68GUiPKgxaA==" spinCount="100000" sheet="1" objects="1" scenarios="1" selectLockedCells="1"/>
  <mergeCells count="32">
    <mergeCell ref="A25:T25"/>
    <mergeCell ref="A24:T24"/>
    <mergeCell ref="A21:T21"/>
    <mergeCell ref="A23:T23"/>
    <mergeCell ref="A22:T22"/>
    <mergeCell ref="N2:P2"/>
    <mergeCell ref="M4:M7"/>
    <mergeCell ref="N4:N7"/>
    <mergeCell ref="O4:O7"/>
    <mergeCell ref="P4:P7"/>
    <mergeCell ref="R4:R7"/>
    <mergeCell ref="S4:S7"/>
    <mergeCell ref="T4:T7"/>
    <mergeCell ref="A1:T1"/>
    <mergeCell ref="L2:M2"/>
    <mergeCell ref="B4:B7"/>
    <mergeCell ref="D5:D7"/>
    <mergeCell ref="A4:A7"/>
    <mergeCell ref="C4:C7"/>
    <mergeCell ref="D4:J4"/>
    <mergeCell ref="F5:G5"/>
    <mergeCell ref="I5:J5"/>
    <mergeCell ref="E5:E7"/>
    <mergeCell ref="F6:F7"/>
    <mergeCell ref="G6:G7"/>
    <mergeCell ref="I2:K2"/>
    <mergeCell ref="H5:H7"/>
    <mergeCell ref="I6:I7"/>
    <mergeCell ref="J6:J7"/>
    <mergeCell ref="K4:K7"/>
    <mergeCell ref="Q4:Q7"/>
    <mergeCell ref="L4:L7"/>
  </mergeCells>
  <conditionalFormatting sqref="A24:T24">
    <cfRule type="cellIs" dxfId="14" priority="12" operator="equal">
      <formula>0</formula>
    </cfRule>
  </conditionalFormatting>
  <conditionalFormatting sqref="C9:C18">
    <cfRule type="cellIs" dxfId="13" priority="11" operator="lessThan">
      <formula>D9</formula>
    </cfRule>
  </conditionalFormatting>
  <conditionalFormatting sqref="K9:K18">
    <cfRule type="cellIs" dxfId="12" priority="10" operator="greaterThan">
      <formula>D9</formula>
    </cfRule>
  </conditionalFormatting>
  <conditionalFormatting sqref="L9:L18">
    <cfRule type="cellIs" dxfId="11" priority="9" operator="greaterThan">
      <formula>D9</formula>
    </cfRule>
  </conditionalFormatting>
  <conditionalFormatting sqref="M9:M18">
    <cfRule type="cellIs" dxfId="10" priority="8" operator="greaterThan">
      <formula>K9</formula>
    </cfRule>
  </conditionalFormatting>
  <conditionalFormatting sqref="N9:N18">
    <cfRule type="cellIs" dxfId="9" priority="7" operator="greaterThan">
      <formula>K9</formula>
    </cfRule>
  </conditionalFormatting>
  <conditionalFormatting sqref="R9:R18">
    <cfRule type="cellIs" dxfId="8" priority="3" operator="greaterThan">
      <formula>D9</formula>
    </cfRule>
  </conditionalFormatting>
  <conditionalFormatting sqref="S9:S18">
    <cfRule type="cellIs" dxfId="7" priority="2" operator="greaterThan">
      <formula>D9</formula>
    </cfRule>
  </conditionalFormatting>
  <conditionalFormatting sqref="T9:T18">
    <cfRule type="cellIs" dxfId="6" priority="1" operator="greaterThan">
      <formula>D9</formula>
    </cfRule>
  </conditionalFormatting>
  <pageMargins left="0.7" right="0.7" top="0.75" bottom="0.75" header="0.3" footer="0.3"/>
  <pageSetup paperSize="9" scale="70" fitToWidth="0"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3">
    <tabColor rgb="FF92D050"/>
  </sheetPr>
  <dimension ref="A1:O33"/>
  <sheetViews>
    <sheetView view="pageBreakPreview" zoomScale="120" zoomScaleNormal="100" zoomScaleSheetLayoutView="120" workbookViewId="0">
      <selection activeCell="D9" sqref="D9"/>
    </sheetView>
  </sheetViews>
  <sheetFormatPr defaultRowHeight="15" x14ac:dyDescent="0.25"/>
  <cols>
    <col min="1" max="1" width="4.85546875" customWidth="1"/>
    <col min="4" max="4" width="15.5703125" customWidth="1"/>
    <col min="5" max="5" width="11.28515625" customWidth="1"/>
    <col min="8" max="8" width="17.85546875" customWidth="1"/>
    <col min="9" max="9" width="11.28515625" customWidth="1"/>
    <col min="12" max="12" width="5.28515625" customWidth="1"/>
    <col min="13" max="13" width="4.85546875" customWidth="1"/>
    <col min="14" max="14" width="4.7109375" customWidth="1"/>
    <col min="15" max="15" width="4.140625" customWidth="1"/>
  </cols>
  <sheetData>
    <row r="1" spans="1:15" ht="48.75" customHeight="1" x14ac:dyDescent="0.25">
      <c r="A1" s="193" t="s">
        <v>233</v>
      </c>
      <c r="B1" s="193"/>
      <c r="C1" s="193"/>
      <c r="D1" s="193"/>
      <c r="E1" s="193"/>
      <c r="F1" s="193"/>
      <c r="G1" s="193"/>
      <c r="H1" s="193"/>
      <c r="I1" s="193"/>
      <c r="J1" s="193"/>
      <c r="K1" s="193"/>
      <c r="L1" s="193"/>
      <c r="M1" s="193"/>
      <c r="N1" s="193"/>
      <c r="O1" s="193"/>
    </row>
    <row r="2" spans="1:15" ht="30" customHeight="1" x14ac:dyDescent="0.25">
      <c r="A2" s="89"/>
      <c r="B2" s="89"/>
      <c r="C2" s="89"/>
      <c r="D2" s="89"/>
      <c r="E2" s="187" t="s">
        <v>40</v>
      </c>
      <c r="F2" s="187"/>
      <c r="G2" s="180">
        <f>Звіт!D5</f>
        <v>0</v>
      </c>
      <c r="H2" s="180"/>
      <c r="I2" s="188">
        <f>Звіт!E5</f>
        <v>0</v>
      </c>
      <c r="J2" s="188"/>
      <c r="K2" s="89"/>
      <c r="L2" s="89"/>
      <c r="M2" s="89"/>
      <c r="N2" s="89"/>
      <c r="O2" s="89"/>
    </row>
    <row r="3" spans="1:15" ht="18.75" customHeight="1" x14ac:dyDescent="0.25"/>
    <row r="4" spans="1:15" ht="27" customHeight="1" x14ac:dyDescent="0.25">
      <c r="A4" s="197" t="s">
        <v>29</v>
      </c>
      <c r="B4" s="200" t="s">
        <v>202</v>
      </c>
      <c r="C4" s="200"/>
      <c r="D4" s="200" t="s">
        <v>203</v>
      </c>
      <c r="E4" s="200"/>
      <c r="F4" s="200"/>
      <c r="G4" s="200" t="s">
        <v>204</v>
      </c>
      <c r="H4" s="200" t="s">
        <v>205</v>
      </c>
      <c r="I4" s="200"/>
      <c r="J4" s="200"/>
      <c r="K4" s="200" t="s">
        <v>206</v>
      </c>
      <c r="L4" s="197" t="s">
        <v>207</v>
      </c>
      <c r="M4" s="197"/>
      <c r="N4" s="197"/>
      <c r="O4" s="197"/>
    </row>
    <row r="5" spans="1:15" ht="127.5" customHeight="1" x14ac:dyDescent="0.25">
      <c r="A5" s="197"/>
      <c r="B5" s="200"/>
      <c r="C5" s="200"/>
      <c r="D5" s="202" t="s">
        <v>247</v>
      </c>
      <c r="E5" s="198" t="s">
        <v>208</v>
      </c>
      <c r="F5" s="192" t="s">
        <v>209</v>
      </c>
      <c r="G5" s="200"/>
      <c r="H5" s="202" t="s">
        <v>247</v>
      </c>
      <c r="I5" s="192" t="s">
        <v>210</v>
      </c>
      <c r="J5" s="192" t="s">
        <v>209</v>
      </c>
      <c r="K5" s="200"/>
      <c r="L5" s="199" t="s">
        <v>160</v>
      </c>
      <c r="M5" s="199" t="s">
        <v>161</v>
      </c>
      <c r="N5" s="199" t="s">
        <v>158</v>
      </c>
      <c r="O5" s="199" t="s">
        <v>159</v>
      </c>
    </row>
    <row r="6" spans="1:15" ht="22.5" customHeight="1" x14ac:dyDescent="0.25">
      <c r="A6" s="197"/>
      <c r="B6" s="200"/>
      <c r="C6" s="200"/>
      <c r="D6" s="203"/>
      <c r="E6" s="198"/>
      <c r="F6" s="192"/>
      <c r="G6" s="200"/>
      <c r="H6" s="203"/>
      <c r="I6" s="192"/>
      <c r="J6" s="192"/>
      <c r="K6" s="200"/>
      <c r="L6" s="199"/>
      <c r="M6" s="199"/>
      <c r="N6" s="199"/>
      <c r="O6" s="199"/>
    </row>
    <row r="7" spans="1:15" x14ac:dyDescent="0.25">
      <c r="A7" s="90">
        <v>1</v>
      </c>
      <c r="B7" s="194">
        <v>2</v>
      </c>
      <c r="C7" s="195"/>
      <c r="D7" s="90">
        <v>3</v>
      </c>
      <c r="E7" s="90">
        <v>4</v>
      </c>
      <c r="F7" s="90">
        <v>5</v>
      </c>
      <c r="G7" s="90">
        <v>6</v>
      </c>
      <c r="H7" s="90">
        <v>7</v>
      </c>
      <c r="I7" s="90">
        <v>8</v>
      </c>
      <c r="J7" s="90">
        <v>9</v>
      </c>
      <c r="K7" s="90">
        <v>10</v>
      </c>
      <c r="L7" s="90">
        <v>11</v>
      </c>
      <c r="M7" s="90">
        <v>12</v>
      </c>
      <c r="N7" s="90">
        <v>13</v>
      </c>
      <c r="O7" s="90">
        <v>14</v>
      </c>
    </row>
    <row r="8" spans="1:15" ht="24" customHeight="1" x14ac:dyDescent="0.25">
      <c r="A8" s="91">
        <v>1</v>
      </c>
      <c r="B8" s="196" t="s">
        <v>234</v>
      </c>
      <c r="C8" s="196"/>
      <c r="D8" s="94">
        <f t="shared" ref="D8:O8" si="0">D9+D10+D11</f>
        <v>0</v>
      </c>
      <c r="E8" s="94">
        <f t="shared" si="0"/>
        <v>0</v>
      </c>
      <c r="F8" s="94">
        <f t="shared" si="0"/>
        <v>0</v>
      </c>
      <c r="G8" s="94">
        <f t="shared" si="0"/>
        <v>0</v>
      </c>
      <c r="H8" s="94">
        <f t="shared" si="0"/>
        <v>0</v>
      </c>
      <c r="I8" s="94">
        <f t="shared" si="0"/>
        <v>0</v>
      </c>
      <c r="J8" s="94">
        <f t="shared" si="0"/>
        <v>0</v>
      </c>
      <c r="K8" s="94">
        <f t="shared" si="0"/>
        <v>0</v>
      </c>
      <c r="L8" s="94">
        <f t="shared" si="0"/>
        <v>0</v>
      </c>
      <c r="M8" s="94">
        <f t="shared" si="0"/>
        <v>0</v>
      </c>
      <c r="N8" s="94">
        <f t="shared" si="0"/>
        <v>0</v>
      </c>
      <c r="O8" s="94">
        <f t="shared" si="0"/>
        <v>0</v>
      </c>
    </row>
    <row r="9" spans="1:15" ht="83.25" customHeight="1" x14ac:dyDescent="0.25">
      <c r="A9" s="93" t="s">
        <v>239</v>
      </c>
      <c r="B9" s="192" t="s">
        <v>211</v>
      </c>
      <c r="C9" s="192"/>
      <c r="D9" s="95"/>
      <c r="E9" s="95"/>
      <c r="F9" s="95"/>
      <c r="G9" s="94">
        <f t="shared" ref="G9:G26" si="1">D9+E9+F9</f>
        <v>0</v>
      </c>
      <c r="H9" s="95"/>
      <c r="I9" s="95"/>
      <c r="J9" s="95"/>
      <c r="K9" s="94">
        <f>IF((H9+I9+J9)=(L9+M9+N9+O9),H9+I9+J9,"помилка, див. підказку справа")</f>
        <v>0</v>
      </c>
      <c r="L9" s="95"/>
      <c r="M9" s="95"/>
      <c r="N9" s="95"/>
      <c r="O9" s="95"/>
    </row>
    <row r="10" spans="1:15" ht="56.25" customHeight="1" x14ac:dyDescent="0.25">
      <c r="A10" s="93" t="s">
        <v>240</v>
      </c>
      <c r="B10" s="192" t="s">
        <v>212</v>
      </c>
      <c r="C10" s="192"/>
      <c r="D10" s="95"/>
      <c r="E10" s="95"/>
      <c r="F10" s="95"/>
      <c r="G10" s="94">
        <f t="shared" si="1"/>
        <v>0</v>
      </c>
      <c r="H10" s="95"/>
      <c r="I10" s="95"/>
      <c r="J10" s="95"/>
      <c r="K10" s="94">
        <f t="shared" ref="K10:K26" si="2">IF((H10+I10+J10)=(L10+M10+N10+O10),H10+I10+J10,"помилка, див. підказку справа")</f>
        <v>0</v>
      </c>
      <c r="L10" s="95"/>
      <c r="M10" s="95"/>
      <c r="N10" s="95"/>
      <c r="O10" s="95"/>
    </row>
    <row r="11" spans="1:15" ht="72.75" customHeight="1" x14ac:dyDescent="0.25">
      <c r="A11" s="93" t="s">
        <v>241</v>
      </c>
      <c r="B11" s="192" t="s">
        <v>213</v>
      </c>
      <c r="C11" s="192"/>
      <c r="D11" s="95"/>
      <c r="E11" s="95"/>
      <c r="F11" s="95"/>
      <c r="G11" s="94">
        <f t="shared" si="1"/>
        <v>0</v>
      </c>
      <c r="H11" s="95"/>
      <c r="I11" s="95"/>
      <c r="J11" s="95"/>
      <c r="K11" s="94">
        <f t="shared" si="2"/>
        <v>0</v>
      </c>
      <c r="L11" s="95"/>
      <c r="M11" s="95"/>
      <c r="N11" s="95"/>
      <c r="O11" s="95"/>
    </row>
    <row r="12" spans="1:15" ht="30.75" customHeight="1" x14ac:dyDescent="0.25">
      <c r="A12" s="92">
        <v>2</v>
      </c>
      <c r="B12" s="196" t="s">
        <v>236</v>
      </c>
      <c r="C12" s="196"/>
      <c r="D12" s="94">
        <f>SUM(D13:D22)</f>
        <v>0</v>
      </c>
      <c r="E12" s="94">
        <f t="shared" ref="E12:O12" si="3">SUM(E13:E22)</f>
        <v>0</v>
      </c>
      <c r="F12" s="94">
        <f t="shared" si="3"/>
        <v>0</v>
      </c>
      <c r="G12" s="94">
        <f t="shared" si="3"/>
        <v>0</v>
      </c>
      <c r="H12" s="94">
        <f t="shared" si="3"/>
        <v>0</v>
      </c>
      <c r="I12" s="94">
        <f t="shared" si="3"/>
        <v>0</v>
      </c>
      <c r="J12" s="94">
        <f t="shared" si="3"/>
        <v>0</v>
      </c>
      <c r="K12" s="94">
        <f t="shared" si="3"/>
        <v>0</v>
      </c>
      <c r="L12" s="94">
        <f t="shared" si="3"/>
        <v>0</v>
      </c>
      <c r="M12" s="94">
        <f t="shared" si="3"/>
        <v>0</v>
      </c>
      <c r="N12" s="94">
        <f t="shared" si="3"/>
        <v>0</v>
      </c>
      <c r="O12" s="94">
        <f t="shared" si="3"/>
        <v>0</v>
      </c>
    </row>
    <row r="13" spans="1:15" ht="48.75" customHeight="1" x14ac:dyDescent="0.25">
      <c r="A13" s="93" t="s">
        <v>214</v>
      </c>
      <c r="B13" s="192" t="s">
        <v>215</v>
      </c>
      <c r="C13" s="192"/>
      <c r="D13" s="95"/>
      <c r="E13" s="95"/>
      <c r="F13" s="95"/>
      <c r="G13" s="94">
        <f t="shared" si="1"/>
        <v>0</v>
      </c>
      <c r="H13" s="95"/>
      <c r="I13" s="95"/>
      <c r="J13" s="95"/>
      <c r="K13" s="94">
        <f t="shared" si="2"/>
        <v>0</v>
      </c>
      <c r="L13" s="95"/>
      <c r="M13" s="95"/>
      <c r="N13" s="95"/>
      <c r="O13" s="95"/>
    </row>
    <row r="14" spans="1:15" ht="37.5" customHeight="1" x14ac:dyDescent="0.25">
      <c r="A14" s="93" t="s">
        <v>242</v>
      </c>
      <c r="B14" s="192" t="s">
        <v>216</v>
      </c>
      <c r="C14" s="192"/>
      <c r="D14" s="95"/>
      <c r="E14" s="95"/>
      <c r="F14" s="95"/>
      <c r="G14" s="94">
        <f t="shared" si="1"/>
        <v>0</v>
      </c>
      <c r="H14" s="95"/>
      <c r="I14" s="95"/>
      <c r="J14" s="95"/>
      <c r="K14" s="94">
        <f t="shared" si="2"/>
        <v>0</v>
      </c>
      <c r="L14" s="95"/>
      <c r="M14" s="95"/>
      <c r="N14" s="95"/>
      <c r="O14" s="95"/>
    </row>
    <row r="15" spans="1:15" ht="24" customHeight="1" x14ac:dyDescent="0.25">
      <c r="A15" s="93" t="s">
        <v>243</v>
      </c>
      <c r="B15" s="192" t="s">
        <v>217</v>
      </c>
      <c r="C15" s="192"/>
      <c r="D15" s="95"/>
      <c r="E15" s="95"/>
      <c r="F15" s="95"/>
      <c r="G15" s="94">
        <f t="shared" si="1"/>
        <v>0</v>
      </c>
      <c r="H15" s="95"/>
      <c r="I15" s="95"/>
      <c r="J15" s="95"/>
      <c r="K15" s="94">
        <f t="shared" si="2"/>
        <v>0</v>
      </c>
      <c r="L15" s="95"/>
      <c r="M15" s="95"/>
      <c r="N15" s="95"/>
      <c r="O15" s="95"/>
    </row>
    <row r="16" spans="1:15" ht="32.25" customHeight="1" x14ac:dyDescent="0.25">
      <c r="A16" s="93" t="s">
        <v>218</v>
      </c>
      <c r="B16" s="192" t="s">
        <v>219</v>
      </c>
      <c r="C16" s="192"/>
      <c r="D16" s="95"/>
      <c r="E16" s="95"/>
      <c r="F16" s="95"/>
      <c r="G16" s="94">
        <f t="shared" si="1"/>
        <v>0</v>
      </c>
      <c r="H16" s="95"/>
      <c r="I16" s="95"/>
      <c r="J16" s="95"/>
      <c r="K16" s="94">
        <f t="shared" si="2"/>
        <v>0</v>
      </c>
      <c r="L16" s="95"/>
      <c r="M16" s="95"/>
      <c r="N16" s="95"/>
      <c r="O16" s="95"/>
    </row>
    <row r="17" spans="1:15" ht="44.25" customHeight="1" x14ac:dyDescent="0.25">
      <c r="A17" s="93" t="s">
        <v>244</v>
      </c>
      <c r="B17" s="192" t="s">
        <v>220</v>
      </c>
      <c r="C17" s="192"/>
      <c r="D17" s="95"/>
      <c r="E17" s="95"/>
      <c r="F17" s="95"/>
      <c r="G17" s="94">
        <f t="shared" si="1"/>
        <v>0</v>
      </c>
      <c r="H17" s="95"/>
      <c r="I17" s="95"/>
      <c r="J17" s="95"/>
      <c r="K17" s="94">
        <f t="shared" si="2"/>
        <v>0</v>
      </c>
      <c r="L17" s="95"/>
      <c r="M17" s="95"/>
      <c r="N17" s="95"/>
      <c r="O17" s="95"/>
    </row>
    <row r="18" spans="1:15" ht="54" customHeight="1" x14ac:dyDescent="0.25">
      <c r="A18" s="93" t="s">
        <v>245</v>
      </c>
      <c r="B18" s="192" t="s">
        <v>221</v>
      </c>
      <c r="C18" s="192"/>
      <c r="D18" s="95"/>
      <c r="E18" s="95"/>
      <c r="F18" s="95"/>
      <c r="G18" s="94">
        <f t="shared" si="1"/>
        <v>0</v>
      </c>
      <c r="H18" s="95"/>
      <c r="I18" s="95"/>
      <c r="J18" s="95"/>
      <c r="K18" s="94">
        <f t="shared" si="2"/>
        <v>0</v>
      </c>
      <c r="L18" s="95"/>
      <c r="M18" s="95"/>
      <c r="N18" s="95"/>
      <c r="O18" s="95"/>
    </row>
    <row r="19" spans="1:15" ht="52.5" customHeight="1" x14ac:dyDescent="0.25">
      <c r="A19" s="93" t="s">
        <v>246</v>
      </c>
      <c r="B19" s="192" t="s">
        <v>222</v>
      </c>
      <c r="C19" s="192"/>
      <c r="D19" s="95"/>
      <c r="E19" s="95"/>
      <c r="F19" s="95"/>
      <c r="G19" s="94">
        <f t="shared" si="1"/>
        <v>0</v>
      </c>
      <c r="H19" s="95"/>
      <c r="I19" s="95"/>
      <c r="J19" s="95"/>
      <c r="K19" s="94">
        <f t="shared" si="2"/>
        <v>0</v>
      </c>
      <c r="L19" s="95"/>
      <c r="M19" s="95"/>
      <c r="N19" s="95"/>
      <c r="O19" s="95"/>
    </row>
    <row r="20" spans="1:15" ht="69.75" customHeight="1" x14ac:dyDescent="0.25">
      <c r="A20" s="93" t="s">
        <v>238</v>
      </c>
      <c r="B20" s="192" t="s">
        <v>223</v>
      </c>
      <c r="C20" s="192"/>
      <c r="D20" s="95"/>
      <c r="E20" s="95"/>
      <c r="F20" s="95"/>
      <c r="G20" s="94">
        <f t="shared" si="1"/>
        <v>0</v>
      </c>
      <c r="H20" s="95"/>
      <c r="I20" s="95"/>
      <c r="J20" s="95"/>
      <c r="K20" s="94">
        <f t="shared" si="2"/>
        <v>0</v>
      </c>
      <c r="L20" s="95"/>
      <c r="M20" s="95"/>
      <c r="N20" s="95"/>
      <c r="O20" s="95"/>
    </row>
    <row r="21" spans="1:15" ht="51" customHeight="1" x14ac:dyDescent="0.25">
      <c r="A21" s="93" t="s">
        <v>224</v>
      </c>
      <c r="B21" s="192" t="s">
        <v>225</v>
      </c>
      <c r="C21" s="192"/>
      <c r="D21" s="95"/>
      <c r="E21" s="95"/>
      <c r="F21" s="95"/>
      <c r="G21" s="94">
        <f t="shared" si="1"/>
        <v>0</v>
      </c>
      <c r="H21" s="95"/>
      <c r="I21" s="95"/>
      <c r="J21" s="95"/>
      <c r="K21" s="94">
        <f t="shared" si="2"/>
        <v>0</v>
      </c>
      <c r="L21" s="95"/>
      <c r="M21" s="95"/>
      <c r="N21" s="95"/>
      <c r="O21" s="95"/>
    </row>
    <row r="22" spans="1:15" ht="58.5" customHeight="1" x14ac:dyDescent="0.25">
      <c r="A22" s="93" t="s">
        <v>237</v>
      </c>
      <c r="B22" s="192" t="s">
        <v>226</v>
      </c>
      <c r="C22" s="192"/>
      <c r="D22" s="95"/>
      <c r="E22" s="95"/>
      <c r="F22" s="95"/>
      <c r="G22" s="94">
        <f t="shared" si="1"/>
        <v>0</v>
      </c>
      <c r="H22" s="95"/>
      <c r="I22" s="95"/>
      <c r="J22" s="95"/>
      <c r="K22" s="94">
        <f t="shared" si="2"/>
        <v>0</v>
      </c>
      <c r="L22" s="95"/>
      <c r="M22" s="95"/>
      <c r="N22" s="95"/>
      <c r="O22" s="95"/>
    </row>
    <row r="23" spans="1:15" ht="53.25" customHeight="1" x14ac:dyDescent="0.25">
      <c r="A23" s="92">
        <v>3</v>
      </c>
      <c r="B23" s="201" t="s">
        <v>235</v>
      </c>
      <c r="C23" s="201"/>
      <c r="D23" s="94">
        <f>D24+D25+D26</f>
        <v>0</v>
      </c>
      <c r="E23" s="94">
        <f>E24+E25+E26</f>
        <v>0</v>
      </c>
      <c r="F23" s="94">
        <f>F24+F25+F26</f>
        <v>0</v>
      </c>
      <c r="G23" s="94">
        <f t="shared" si="1"/>
        <v>0</v>
      </c>
      <c r="H23" s="94">
        <f>H24+H25+H26</f>
        <v>0</v>
      </c>
      <c r="I23" s="94">
        <f>I24+I25+I26</f>
        <v>0</v>
      </c>
      <c r="J23" s="94">
        <f>J24+J25+J26</f>
        <v>0</v>
      </c>
      <c r="K23" s="94">
        <f t="shared" ref="K23" si="4">H23+I23+J23</f>
        <v>0</v>
      </c>
      <c r="L23" s="94">
        <f>L24+L25+L26</f>
        <v>0</v>
      </c>
      <c r="M23" s="94">
        <f>M24+M25+M26</f>
        <v>0</v>
      </c>
      <c r="N23" s="94">
        <f>N24+N25+N26</f>
        <v>0</v>
      </c>
      <c r="O23" s="94">
        <f>O24+O25+O26</f>
        <v>0</v>
      </c>
    </row>
    <row r="24" spans="1:15" ht="69" customHeight="1" x14ac:dyDescent="0.25">
      <c r="A24" s="93" t="s">
        <v>227</v>
      </c>
      <c r="B24" s="192" t="s">
        <v>228</v>
      </c>
      <c r="C24" s="192"/>
      <c r="D24" s="95"/>
      <c r="E24" s="95"/>
      <c r="F24" s="95"/>
      <c r="G24" s="94">
        <f t="shared" si="1"/>
        <v>0</v>
      </c>
      <c r="H24" s="95"/>
      <c r="I24" s="95"/>
      <c r="J24" s="95"/>
      <c r="K24" s="94">
        <f t="shared" si="2"/>
        <v>0</v>
      </c>
      <c r="L24" s="95"/>
      <c r="M24" s="95"/>
      <c r="N24" s="95"/>
      <c r="O24" s="95"/>
    </row>
    <row r="25" spans="1:15" ht="66.75" customHeight="1" x14ac:dyDescent="0.25">
      <c r="A25" s="93" t="s">
        <v>229</v>
      </c>
      <c r="B25" s="192" t="s">
        <v>230</v>
      </c>
      <c r="C25" s="192"/>
      <c r="D25" s="95"/>
      <c r="E25" s="95"/>
      <c r="F25" s="95"/>
      <c r="G25" s="94">
        <f t="shared" si="1"/>
        <v>0</v>
      </c>
      <c r="H25" s="95"/>
      <c r="I25" s="95"/>
      <c r="J25" s="95"/>
      <c r="K25" s="94">
        <f t="shared" si="2"/>
        <v>0</v>
      </c>
      <c r="L25" s="95"/>
      <c r="M25" s="95"/>
      <c r="N25" s="95"/>
      <c r="O25" s="95"/>
    </row>
    <row r="26" spans="1:15" ht="69.75" customHeight="1" x14ac:dyDescent="0.25">
      <c r="A26" s="93" t="s">
        <v>231</v>
      </c>
      <c r="B26" s="192" t="s">
        <v>232</v>
      </c>
      <c r="C26" s="192"/>
      <c r="D26" s="95"/>
      <c r="E26" s="95"/>
      <c r="F26" s="95"/>
      <c r="G26" s="94">
        <f t="shared" si="1"/>
        <v>0</v>
      </c>
      <c r="H26" s="95"/>
      <c r="I26" s="95"/>
      <c r="J26" s="95"/>
      <c r="K26" s="94">
        <f t="shared" si="2"/>
        <v>0</v>
      </c>
      <c r="L26" s="95"/>
      <c r="M26" s="95"/>
      <c r="N26" s="95"/>
      <c r="O26" s="95"/>
    </row>
    <row r="27" spans="1:15" x14ac:dyDescent="0.25">
      <c r="A27" s="200" t="s">
        <v>171</v>
      </c>
      <c r="B27" s="200"/>
      <c r="C27" s="200"/>
      <c r="D27" s="94">
        <f>D8+D12+D23</f>
        <v>0</v>
      </c>
      <c r="E27" s="94">
        <f t="shared" ref="E27:O27" si="5">E8+E12+E23</f>
        <v>0</v>
      </c>
      <c r="F27" s="94">
        <f t="shared" si="5"/>
        <v>0</v>
      </c>
      <c r="G27" s="94">
        <f t="shared" si="5"/>
        <v>0</v>
      </c>
      <c r="H27" s="94">
        <f t="shared" si="5"/>
        <v>0</v>
      </c>
      <c r="I27" s="94">
        <f t="shared" si="5"/>
        <v>0</v>
      </c>
      <c r="J27" s="94">
        <f t="shared" si="5"/>
        <v>0</v>
      </c>
      <c r="K27" s="94">
        <f t="shared" si="5"/>
        <v>0</v>
      </c>
      <c r="L27" s="94">
        <f t="shared" si="5"/>
        <v>0</v>
      </c>
      <c r="M27" s="94">
        <f t="shared" si="5"/>
        <v>0</v>
      </c>
      <c r="N27" s="94">
        <f t="shared" si="5"/>
        <v>0</v>
      </c>
      <c r="O27" s="94">
        <f t="shared" si="5"/>
        <v>0</v>
      </c>
    </row>
    <row r="29" spans="1:15" x14ac:dyDescent="0.25">
      <c r="A29" s="191" t="s">
        <v>248</v>
      </c>
      <c r="B29" s="191"/>
      <c r="C29" s="191"/>
      <c r="D29" s="191"/>
      <c r="E29" s="191"/>
      <c r="F29" s="191"/>
      <c r="G29" s="191"/>
      <c r="H29" s="191"/>
      <c r="I29" s="191"/>
      <c r="J29" s="191"/>
      <c r="K29" s="191"/>
      <c r="L29" s="191"/>
      <c r="M29" s="191"/>
      <c r="N29" s="191"/>
      <c r="O29" s="191"/>
    </row>
    <row r="30" spans="1:15" x14ac:dyDescent="0.25">
      <c r="A30" s="191" t="s">
        <v>249</v>
      </c>
      <c r="B30" s="191"/>
      <c r="C30" s="191"/>
      <c r="D30" s="191"/>
      <c r="E30" s="191"/>
      <c r="F30" s="191"/>
      <c r="G30" s="191"/>
      <c r="H30" s="191"/>
      <c r="I30" s="191"/>
      <c r="J30" s="191"/>
      <c r="K30" s="191"/>
      <c r="L30" s="191"/>
      <c r="M30" s="191"/>
      <c r="N30" s="191"/>
      <c r="O30" s="191"/>
    </row>
    <row r="31" spans="1:15" x14ac:dyDescent="0.25">
      <c r="A31" s="191" t="s">
        <v>250</v>
      </c>
      <c r="B31" s="191"/>
      <c r="C31" s="191"/>
      <c r="D31" s="191"/>
      <c r="E31" s="191"/>
      <c r="F31" s="191"/>
      <c r="G31" s="191"/>
      <c r="H31" s="191"/>
      <c r="I31" s="191"/>
      <c r="J31" s="191"/>
      <c r="K31" s="191"/>
      <c r="L31" s="191"/>
      <c r="M31" s="191"/>
      <c r="N31" s="191"/>
      <c r="O31" s="191"/>
    </row>
    <row r="32" spans="1:15" ht="21" customHeight="1" x14ac:dyDescent="0.25">
      <c r="A32" s="205"/>
      <c r="B32" s="205"/>
      <c r="C32" s="205"/>
      <c r="D32" s="205"/>
      <c r="E32" s="205"/>
      <c r="F32" s="205"/>
      <c r="G32" s="205"/>
      <c r="H32" s="205"/>
      <c r="I32" s="205"/>
      <c r="J32" s="205"/>
      <c r="K32" s="205"/>
      <c r="L32" s="205"/>
      <c r="M32" s="205"/>
      <c r="N32" s="205"/>
      <c r="O32" s="205"/>
    </row>
    <row r="33" spans="1:15" x14ac:dyDescent="0.25">
      <c r="A33" s="204" t="s">
        <v>187</v>
      </c>
      <c r="B33" s="204"/>
      <c r="C33" s="204"/>
      <c r="D33" s="204"/>
      <c r="E33" s="204"/>
      <c r="F33" s="204"/>
      <c r="G33" s="204"/>
      <c r="H33" s="204"/>
      <c r="I33" s="204"/>
      <c r="J33" s="204"/>
      <c r="K33" s="204"/>
      <c r="L33" s="204"/>
      <c r="M33" s="204"/>
      <c r="N33" s="204"/>
      <c r="O33" s="204"/>
    </row>
  </sheetData>
  <sheetProtection algorithmName="SHA-512" hashValue="0Bg2xeEAEsyHva6ctpWPtK+Qn48rjB0HUP3cZOe6Hc4cQ394Jz0WON1ajRy02V6v1xq5Y3VLfEBpSmpC9ch8yQ==" saltValue="CeTW33Zpbth1yheAxbFARw==" spinCount="100000" sheet="1" objects="1" scenarios="1" selectLockedCells="1"/>
  <mergeCells count="47">
    <mergeCell ref="A33:O33"/>
    <mergeCell ref="A31:O31"/>
    <mergeCell ref="A30:O30"/>
    <mergeCell ref="A29:O29"/>
    <mergeCell ref="A32:O32"/>
    <mergeCell ref="N5:N6"/>
    <mergeCell ref="O5:O6"/>
    <mergeCell ref="A4:A6"/>
    <mergeCell ref="B4:C6"/>
    <mergeCell ref="D4:F4"/>
    <mergeCell ref="G4:G6"/>
    <mergeCell ref="H4:J4"/>
    <mergeCell ref="K4:K6"/>
    <mergeCell ref="D5:D6"/>
    <mergeCell ref="H5:H6"/>
    <mergeCell ref="A27:C27"/>
    <mergeCell ref="B9:C9"/>
    <mergeCell ref="B11:C11"/>
    <mergeCell ref="B10:C10"/>
    <mergeCell ref="B18:C18"/>
    <mergeCell ref="B17:C17"/>
    <mergeCell ref="B16:C16"/>
    <mergeCell ref="B15:C15"/>
    <mergeCell ref="B14:C14"/>
    <mergeCell ref="B12:C12"/>
    <mergeCell ref="B23:C23"/>
    <mergeCell ref="B13:C13"/>
    <mergeCell ref="B22:C22"/>
    <mergeCell ref="B21:C21"/>
    <mergeCell ref="B20:C20"/>
    <mergeCell ref="B19:C19"/>
    <mergeCell ref="B26:C26"/>
    <mergeCell ref="B25:C25"/>
    <mergeCell ref="B24:C24"/>
    <mergeCell ref="A1:O1"/>
    <mergeCell ref="E2:F2"/>
    <mergeCell ref="G2:H2"/>
    <mergeCell ref="I2:J2"/>
    <mergeCell ref="B7:C7"/>
    <mergeCell ref="B8:C8"/>
    <mergeCell ref="L4:O4"/>
    <mergeCell ref="E5:E6"/>
    <mergeCell ref="F5:F6"/>
    <mergeCell ref="I5:I6"/>
    <mergeCell ref="J5:J6"/>
    <mergeCell ref="L5:L6"/>
    <mergeCell ref="M5:M6"/>
  </mergeCells>
  <conditionalFormatting sqref="A32:O32">
    <cfRule type="cellIs" dxfId="5" priority="1" operator="equal">
      <formula>0</formula>
    </cfRule>
  </conditionalFormatting>
  <pageMargins left="0.7" right="0.7" top="0.75" bottom="0.75" header="0.3" footer="0.3"/>
  <pageSetup paperSize="9" scale="95"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tabColor theme="5" tint="0.39997558519241921"/>
  </sheetPr>
  <dimension ref="A1:W34"/>
  <sheetViews>
    <sheetView view="pageBreakPreview" zoomScaleNormal="100" zoomScaleSheetLayoutView="100" workbookViewId="0">
      <selection activeCell="G12" sqref="G12"/>
    </sheetView>
  </sheetViews>
  <sheetFormatPr defaultRowHeight="15" x14ac:dyDescent="0.25"/>
  <cols>
    <col min="1" max="5" width="19.42578125" customWidth="1"/>
    <col min="6" max="6" width="6.5703125" customWidth="1"/>
    <col min="7" max="7" width="19.42578125" customWidth="1"/>
    <col min="8" max="8" width="4.5703125" customWidth="1"/>
    <col min="9" max="9" width="16.42578125" customWidth="1"/>
    <col min="10" max="10" width="5.28515625" customWidth="1"/>
    <col min="11" max="11" width="30.5703125" customWidth="1"/>
    <col min="14" max="14" width="11" customWidth="1"/>
    <col min="15" max="15" width="11.7109375" customWidth="1"/>
    <col min="16" max="17" width="11.140625" customWidth="1"/>
    <col min="18" max="18" width="11.5703125" customWidth="1"/>
    <col min="19" max="19" width="11.140625" customWidth="1"/>
    <col min="20" max="20" width="11" customWidth="1"/>
    <col min="21" max="21" width="10.7109375" customWidth="1"/>
    <col min="22" max="22" width="10.85546875" customWidth="1"/>
    <col min="23" max="23" width="10.7109375" customWidth="1"/>
  </cols>
  <sheetData>
    <row r="1" spans="1:23" ht="51" customHeight="1" x14ac:dyDescent="0.25">
      <c r="A1" s="193" t="s">
        <v>146</v>
      </c>
      <c r="B1" s="193"/>
      <c r="C1" s="193"/>
      <c r="D1" s="193"/>
      <c r="E1" s="193"/>
      <c r="F1" s="89"/>
      <c r="G1" s="37"/>
      <c r="H1" s="37"/>
    </row>
    <row r="2" spans="1:23" ht="32.25" customHeight="1" x14ac:dyDescent="0.25">
      <c r="A2" s="58" t="s">
        <v>75</v>
      </c>
      <c r="B2" s="56">
        <f>'Акт реалізованих заходів'!$C$4</f>
        <v>0</v>
      </c>
      <c r="C2" s="40" t="s">
        <v>29</v>
      </c>
      <c r="D2" s="39">
        <f>'Акт реалізованих заходів'!$E$4</f>
        <v>0</v>
      </c>
      <c r="E2" s="38"/>
      <c r="F2" s="38"/>
      <c r="G2" s="38"/>
      <c r="H2" s="38"/>
    </row>
    <row r="3" spans="1:23" ht="57" customHeight="1" x14ac:dyDescent="0.3">
      <c r="A3" s="210" t="str">
        <f>'Акт реалізованих заходів'!$A$8&amp;" "&amp;'Акт реалізованих заходів'!$C$14</f>
        <v xml:space="preserve"> </v>
      </c>
      <c r="B3" s="210"/>
      <c r="C3" s="210"/>
      <c r="D3" s="210"/>
      <c r="E3" s="210"/>
      <c r="F3" s="117"/>
      <c r="G3" s="37"/>
      <c r="H3" s="37"/>
      <c r="I3" s="36"/>
      <c r="J3" s="36"/>
    </row>
    <row r="4" spans="1:23" ht="21" customHeight="1" x14ac:dyDescent="0.25">
      <c r="A4" s="211" t="s">
        <v>41</v>
      </c>
      <c r="B4" s="211"/>
      <c r="C4" s="211"/>
      <c r="D4" s="211"/>
      <c r="E4" s="211"/>
      <c r="F4" s="118"/>
      <c r="G4" s="26"/>
      <c r="H4" s="26"/>
    </row>
    <row r="5" spans="1:23" ht="22.5" customHeight="1" x14ac:dyDescent="0.25">
      <c r="A5" s="33"/>
      <c r="B5" s="33"/>
      <c r="C5" s="35" t="s">
        <v>40</v>
      </c>
      <c r="D5" s="124">
        <f>IF('Акт реалізованих заходів'!$C$5=Звіт!$L$8,"лютого",IF('Акт реалізованих заходів'!$C$5=Звіт!$M$8,"березня",IF('Акт реалізованих заходів'!$C$5=Звіт!$N$8,"квітня",IF('Акт реалізованих заходів'!$C$5=Звіт!$O$8,"травня",IF('Акт реалізованих заходів'!$C$5=Звіт!$P$8,"червня",IF('Акт реалізованих заходів'!$C$5=Звіт!$Q$8,"липня",IF('Акт реалізованих заходів'!$C$5=Звіт!$R$8,"серпня",IF('Акт реалізованих заходів'!$C$5=Звіт!$S$8,"вересня",IF('Акт реалізованих заходів'!$C$5=Звіт!$T$8,"жовтня",IF('Акт реалізованих заходів'!$C$5=Звіт!$U$8,"листопада",IF('Акт реалізованих заходів'!$C$5=Звіт!$V$8,"грудня",IF('Акт реалізованих заходів'!$C$5=Звіт!$W$8,"січня",0))))))))))))</f>
        <v>0</v>
      </c>
      <c r="E5" s="125">
        <f>IF('Акт реалізованих заходів'!$C$5=Звіт!$L$8,"2025 року",IF('Акт реалізованих заходів'!$C$5=Звіт!$M$8,"2025 року",IF('Акт реалізованих заходів'!$C$5=Звіт!$N$8,"2025 року",IF('Акт реалізованих заходів'!$C$5=Звіт!$O$8,"2025 року",IF('Акт реалізованих заходів'!$C$5=Звіт!$P$8,"2025 року",IF('Акт реалізованих заходів'!$C$5=Звіт!$Q$8,"2025 року",IF('Акт реалізованих заходів'!$C$5=Звіт!$R$8,"2025 року",IF('Акт реалізованих заходів'!$C$5=Звіт!$S$8,"2025 року",IF('Акт реалізованих заходів'!$C$5=Звіт!$T$8,"2025 року",IF('Акт реалізованих заходів'!$C$5=Звіт!$U$8,"2025 року",IF('Акт реалізованих заходів'!$C$5=Звіт!$V$8,"2025 року",IF('Акт реалізованих заходів'!$C$5=Звіт!$W$8,"2026 року",0))))))))))))</f>
        <v>0</v>
      </c>
      <c r="F5" s="104"/>
      <c r="G5" s="33"/>
      <c r="H5" s="33"/>
    </row>
    <row r="6" spans="1:23" ht="15" customHeight="1" x14ac:dyDescent="0.25">
      <c r="A6" s="33"/>
      <c r="B6" s="33"/>
      <c r="C6" s="26"/>
      <c r="D6" s="34"/>
      <c r="E6" s="26"/>
      <c r="F6" s="26"/>
      <c r="G6" s="33"/>
      <c r="H6" s="33"/>
    </row>
    <row r="7" spans="1:23" ht="30.75" customHeight="1" x14ac:dyDescent="0.25">
      <c r="A7" s="213" t="s">
        <v>17</v>
      </c>
      <c r="B7" s="213" t="s">
        <v>39</v>
      </c>
      <c r="C7" s="212" t="s">
        <v>38</v>
      </c>
      <c r="D7" s="213" t="s">
        <v>144</v>
      </c>
      <c r="E7" s="212" t="s">
        <v>37</v>
      </c>
      <c r="F7" s="119"/>
      <c r="G7" s="26"/>
      <c r="H7" s="26"/>
      <c r="K7" s="206" t="s">
        <v>69</v>
      </c>
      <c r="L7" s="206"/>
      <c r="M7" s="206"/>
      <c r="N7" s="206"/>
      <c r="O7" s="206"/>
      <c r="P7" s="206"/>
      <c r="Q7" s="206"/>
      <c r="R7" s="206"/>
      <c r="S7" s="206"/>
      <c r="T7" s="206"/>
      <c r="U7" s="206"/>
      <c r="V7" s="206"/>
      <c r="W7" s="206"/>
    </row>
    <row r="8" spans="1:23" ht="51" customHeight="1" thickBot="1" x14ac:dyDescent="0.3">
      <c r="A8" s="214"/>
      <c r="B8" s="214"/>
      <c r="C8" s="212"/>
      <c r="D8" s="214"/>
      <c r="E8" s="212"/>
      <c r="F8" s="119"/>
      <c r="G8" s="148" t="s">
        <v>38</v>
      </c>
      <c r="H8" s="26"/>
      <c r="I8" s="148" t="s">
        <v>262</v>
      </c>
      <c r="J8" s="110"/>
      <c r="K8" s="62" t="s">
        <v>263</v>
      </c>
      <c r="L8" s="111" t="s">
        <v>58</v>
      </c>
      <c r="M8" s="111" t="s">
        <v>59</v>
      </c>
      <c r="N8" s="111" t="s">
        <v>60</v>
      </c>
      <c r="O8" s="112" t="s">
        <v>61</v>
      </c>
      <c r="P8" s="112" t="s">
        <v>62</v>
      </c>
      <c r="Q8" s="112" t="s">
        <v>63</v>
      </c>
      <c r="R8" s="112" t="s">
        <v>64</v>
      </c>
      <c r="S8" s="112" t="s">
        <v>65</v>
      </c>
      <c r="T8" s="112" t="s">
        <v>66</v>
      </c>
      <c r="U8" s="112" t="s">
        <v>67</v>
      </c>
      <c r="V8" s="112" t="s">
        <v>68</v>
      </c>
      <c r="W8" s="112" t="s">
        <v>73</v>
      </c>
    </row>
    <row r="9" spans="1:23" ht="77.25" customHeight="1" thickBot="1" x14ac:dyDescent="0.3">
      <c r="A9" s="214"/>
      <c r="B9" s="214"/>
      <c r="C9" s="212"/>
      <c r="D9" s="214"/>
      <c r="E9" s="212"/>
      <c r="F9" s="119"/>
      <c r="G9" s="148"/>
      <c r="H9" s="26"/>
      <c r="I9" s="148"/>
      <c r="J9" s="61"/>
      <c r="K9" s="106" t="s">
        <v>70</v>
      </c>
      <c r="L9" s="114">
        <v>23</v>
      </c>
      <c r="M9" s="115">
        <v>20</v>
      </c>
      <c r="N9" s="115">
        <v>21</v>
      </c>
      <c r="O9" s="115">
        <v>22</v>
      </c>
      <c r="P9" s="115">
        <v>22</v>
      </c>
      <c r="Q9" s="115">
        <v>21</v>
      </c>
      <c r="R9" s="115">
        <v>23</v>
      </c>
      <c r="S9" s="115">
        <v>21</v>
      </c>
      <c r="T9" s="115">
        <v>22</v>
      </c>
      <c r="U9" s="115">
        <v>4</v>
      </c>
      <c r="V9" s="115"/>
      <c r="W9" s="116"/>
    </row>
    <row r="10" spans="1:23" ht="73.5" customHeight="1" x14ac:dyDescent="0.25">
      <c r="A10" s="214"/>
      <c r="B10" s="214"/>
      <c r="C10" s="212"/>
      <c r="D10" s="214"/>
      <c r="E10" s="212"/>
      <c r="F10" s="119"/>
      <c r="G10" s="148"/>
      <c r="H10" s="26"/>
      <c r="I10" s="148"/>
      <c r="J10" s="61"/>
      <c r="K10" s="107" t="s">
        <v>264</v>
      </c>
      <c r="L10" s="113">
        <f>L9*8*$B$12</f>
        <v>184</v>
      </c>
      <c r="M10" s="113">
        <f t="shared" ref="M10:U10" si="0">M9*8*$B$12</f>
        <v>160</v>
      </c>
      <c r="N10" s="113">
        <f t="shared" si="0"/>
        <v>168</v>
      </c>
      <c r="O10" s="113">
        <f t="shared" si="0"/>
        <v>176</v>
      </c>
      <c r="P10" s="113">
        <f t="shared" si="0"/>
        <v>176</v>
      </c>
      <c r="Q10" s="113">
        <f t="shared" si="0"/>
        <v>168</v>
      </c>
      <c r="R10" s="113">
        <f t="shared" si="0"/>
        <v>184</v>
      </c>
      <c r="S10" s="113">
        <f t="shared" si="0"/>
        <v>168</v>
      </c>
      <c r="T10" s="113">
        <f t="shared" si="0"/>
        <v>176</v>
      </c>
      <c r="U10" s="113">
        <f t="shared" si="0"/>
        <v>32</v>
      </c>
      <c r="V10" s="113">
        <f t="shared" ref="V10" si="1">V9*8*$B$12</f>
        <v>0</v>
      </c>
      <c r="W10" s="113">
        <f t="shared" ref="W10" si="2">W9*8*$B$12</f>
        <v>0</v>
      </c>
    </row>
    <row r="11" spans="1:23" ht="41.25" customHeight="1" thickBot="1" x14ac:dyDescent="0.3">
      <c r="A11" s="215"/>
      <c r="B11" s="215"/>
      <c r="C11" s="212"/>
      <c r="D11" s="215"/>
      <c r="E11" s="212"/>
      <c r="F11" s="119"/>
      <c r="G11" s="216"/>
      <c r="H11" s="26"/>
      <c r="I11" s="216"/>
      <c r="J11" s="61"/>
      <c r="K11" s="107" t="s">
        <v>265</v>
      </c>
      <c r="L11" s="108" t="e">
        <f>L9*8*$B$13</f>
        <v>#VALUE!</v>
      </c>
      <c r="M11" s="108" t="e">
        <f t="shared" ref="M11:W11" si="3">M9*8*$B$13</f>
        <v>#VALUE!</v>
      </c>
      <c r="N11" s="108" t="e">
        <f t="shared" si="3"/>
        <v>#VALUE!</v>
      </c>
      <c r="O11" s="108" t="e">
        <f t="shared" si="3"/>
        <v>#VALUE!</v>
      </c>
      <c r="P11" s="108" t="e">
        <f t="shared" si="3"/>
        <v>#VALUE!</v>
      </c>
      <c r="Q11" s="108" t="e">
        <f t="shared" si="3"/>
        <v>#VALUE!</v>
      </c>
      <c r="R11" s="108" t="e">
        <f t="shared" si="3"/>
        <v>#VALUE!</v>
      </c>
      <c r="S11" s="108" t="e">
        <f t="shared" si="3"/>
        <v>#VALUE!</v>
      </c>
      <c r="T11" s="108" t="e">
        <f t="shared" si="3"/>
        <v>#VALUE!</v>
      </c>
      <c r="U11" s="108" t="e">
        <f t="shared" si="3"/>
        <v>#VALUE!</v>
      </c>
      <c r="V11" s="108" t="e">
        <f t="shared" si="3"/>
        <v>#VALUE!</v>
      </c>
      <c r="W11" s="108" t="e">
        <f t="shared" si="3"/>
        <v>#VALUE!</v>
      </c>
    </row>
    <row r="12" spans="1:23" ht="80.25" customHeight="1" thickBot="1" x14ac:dyDescent="0.3">
      <c r="A12" s="31" t="s">
        <v>36</v>
      </c>
      <c r="B12" s="30">
        <v>1</v>
      </c>
      <c r="C12" s="30">
        <f>IF('Акт реалізованих заходів'!E47=0,IF(G12=0,0,"заходи в Акті реалізованих заходів не внесені!"),IF(G12=0,"не вказана к-ть отримувачів послуги (колонка G)!",G12))</f>
        <v>0</v>
      </c>
      <c r="D12" s="127" t="str">
        <f>IF('Акт реалізованих заходів'!$C$5=Звіт!$L$8,L10,IF('Акт реалізованих заходів'!$C$5=Звіт!$M$8,M10,IF('Акт реалізованих заходів'!$C$5=Звіт!$N$8,N10,IF('Акт реалізованих заходів'!$C$5=Звіт!$O$8,O10,IF('Акт реалізованих заходів'!$C$5=Звіт!$P$8,P10,IF('Акт реалізованих заходів'!$C$5=Звіт!$Q$8,Q10,IF('Акт реалізованих заходів'!$C$5=Звіт!$R$8,R10,IF('Акт реалізованих заходів'!$C$5=Звіт!$S$8,S10,IF('Акт реалізованих заходів'!$C$5=Звіт!$T$8,T10,IF('Акт реалізованих заходів'!$C$5=Звіт!$U$8,U10,IF('Акт реалізованих заходів'!$C$5=Звіт!$V$8,V10,IF('Акт реалізованих заходів'!$C$5=Звіт!$W$8,W10,"назва місяця в Акті РЗ, кількість фахівців у Звіті?"))))))))))))</f>
        <v>назва місяця в Акті РЗ, кількість фахівців у Звіті?</v>
      </c>
      <c r="E12" s="127" t="e">
        <f>IF('Акт реалізованих заходів'!G46&gt;'Акт реалізованих заходів'!H46,'Акт реалізованих заходів'!H46,'Акт реалізованих заходів'!G46)</f>
        <v>#VALUE!</v>
      </c>
      <c r="F12" s="50"/>
      <c r="G12" s="121"/>
      <c r="H12" s="26"/>
      <c r="I12" s="120"/>
      <c r="J12" s="12"/>
      <c r="K12" s="109" t="s">
        <v>266</v>
      </c>
      <c r="L12" s="108" t="e">
        <f>L9*8*$B$14</f>
        <v>#VALUE!</v>
      </c>
      <c r="M12" s="108" t="e">
        <f t="shared" ref="M12:W12" si="4">M9*8*$B$14</f>
        <v>#VALUE!</v>
      </c>
      <c r="N12" s="108" t="e">
        <f t="shared" si="4"/>
        <v>#VALUE!</v>
      </c>
      <c r="O12" s="108" t="e">
        <f t="shared" si="4"/>
        <v>#VALUE!</v>
      </c>
      <c r="P12" s="108" t="e">
        <f t="shared" si="4"/>
        <v>#VALUE!</v>
      </c>
      <c r="Q12" s="108" t="e">
        <f t="shared" si="4"/>
        <v>#VALUE!</v>
      </c>
      <c r="R12" s="108" t="e">
        <f t="shared" si="4"/>
        <v>#VALUE!</v>
      </c>
      <c r="S12" s="108" t="e">
        <f t="shared" si="4"/>
        <v>#VALUE!</v>
      </c>
      <c r="T12" s="108" t="e">
        <f t="shared" si="4"/>
        <v>#VALUE!</v>
      </c>
      <c r="U12" s="108" t="e">
        <f t="shared" si="4"/>
        <v>#VALUE!</v>
      </c>
      <c r="V12" s="108" t="e">
        <f t="shared" si="4"/>
        <v>#VALUE!</v>
      </c>
      <c r="W12" s="108" t="e">
        <f t="shared" si="4"/>
        <v>#VALUE!</v>
      </c>
    </row>
    <row r="13" spans="1:23" ht="75.75" customHeight="1" x14ac:dyDescent="0.25">
      <c r="A13" s="31" t="s">
        <v>35</v>
      </c>
      <c r="B13" s="30" t="str">
        <f>IF($I$12=1,1,IF($I$12=1.3,2,IF($I$12=1.6,2,IF($I$12=2.1,4,IF($I$12=2.5,4,"не вказаний коефіцієнт тер. громади")))))</f>
        <v>не вказаний коефіцієнт тер. громади</v>
      </c>
      <c r="C13" s="30">
        <f>IF('Акт реалізованих заходів'!E144=0,IF(G13=0,0,"заходи в Акті реалізованих заходів не внесені!"),IF(G13=0,"не вказана к-ть отримувачів послуги (колонка G)!",G13))</f>
        <v>0</v>
      </c>
      <c r="D13" s="127" t="str">
        <f>IF('Акт реалізованих заходів'!$C$5=Звіт!$L$8,L11,IF('Акт реалізованих заходів'!$C$5=Звіт!$M$8,M11,IF('Акт реалізованих заходів'!$C$5=Звіт!$N$8,N11,IF('Акт реалізованих заходів'!$C$5=Звіт!$O$8,O11,IF('Акт реалізованих заходів'!$C$5=Звіт!$P$8,P11,IF('Акт реалізованих заходів'!$C$5=Звіт!$Q$8,Q11,IF('Акт реалізованих заходів'!$C$5=Звіт!$R$8,R11,IF('Акт реалізованих заходів'!$C$5=Звіт!$S$8,S11,IF('Акт реалізованих заходів'!$C$5=Звіт!$T$8,T11,IF('Акт реалізованих заходів'!$C$5=Звіт!$U$8,U11,IF('Акт реалізованих заходів'!$C$5=Звіт!$V$8,V11,IF('Акт реалізованих заходів'!$C$5=Звіт!$W$8,W11,"назва місяця в Акті РЗ, кількість фахівців у Звіті?"))))))))))))</f>
        <v>назва місяця в Акті РЗ, кількість фахівців у Звіті?</v>
      </c>
      <c r="E13" s="127" t="e">
        <f>IF('Акт реалізованих заходів'!G71&gt;'Акт реалізованих заходів'!H71,'Акт реалізованих заходів'!H71,'Акт реалізованих заходів'!G71)+IF('Акт реалізованих заходів'!G95&gt;'Акт реалізованих заходів'!H95,'Акт реалізованих заходів'!H95,'Акт реалізованих заходів'!G95)+IF('Акт реалізованих заходів'!G119&gt;'Акт реалізованих заходів'!H119,'Акт реалізованих заходів'!H119,'Акт реалізованих заходів'!G119)+IF('Акт реалізованих заходів'!G143&gt;'Акт реалізованих заходів'!H143,'Акт реалізованих заходів'!H143,'Акт реалізованих заходів'!G143)</f>
        <v>#VALUE!</v>
      </c>
      <c r="F13" s="50"/>
      <c r="G13" s="122"/>
      <c r="H13" s="26"/>
      <c r="K13" s="32"/>
    </row>
    <row r="14" spans="1:23" ht="74.25" customHeight="1" thickBot="1" x14ac:dyDescent="0.3">
      <c r="A14" s="31" t="s">
        <v>34</v>
      </c>
      <c r="B14" s="30" t="str">
        <f>IF($I$12=1,1,IF($I$12=1.3,1,IF($I$12=1.6,2,IF($I$12=2.1,2,IF($I$12=2.5,3,"не вказаний коефіцієнт тер. громади")))))</f>
        <v>не вказаний коефіцієнт тер. громади</v>
      </c>
      <c r="C14" s="30">
        <f>IF('Акт реалізованих заходів'!E280=0,IF(G14=0,0,"заходи в Акті реалізованих заходів не внесені!"),IF(G14=0,"не вказана к-ть отримувачів послуги (колонка G)!",G14))</f>
        <v>0</v>
      </c>
      <c r="D14" s="127" t="str">
        <f>IF('Акт реалізованих заходів'!$C$5=Звіт!$L$8,L12,IF('Акт реалізованих заходів'!$C$5=Звіт!$M$8,M12,IF('Акт реалізованих заходів'!$C$5=Звіт!$N$8,N12,IF('Акт реалізованих заходів'!$C$5=Звіт!$O$8,O12,IF('Акт реалізованих заходів'!$C$5=Звіт!$P$8,P12,IF('Акт реалізованих заходів'!$C$5=Звіт!$Q$8,Q12,IF('Акт реалізованих заходів'!$C$5=Звіт!$R$8,R12,IF('Акт реалізованих заходів'!$C$5=Звіт!$S$8,S12,IF('Акт реалізованих заходів'!$C$5=Звіт!$T$8,T12,IF('Акт реалізованих заходів'!$C$5=Звіт!$U$8,U12,IF('Акт реалізованих заходів'!$C$5=Звіт!$V$8,V12,IF('Акт реалізованих заходів'!$C$5=Звіт!$W$8,W12,"назва місяця в Акті РЗ, кількість фахівців у Звіті?"))))))))))))</f>
        <v>назва місяця в Акті РЗ, кількість фахівців у Звіті?</v>
      </c>
      <c r="E14" s="127" t="e">
        <f>IF('Акт реалізованих заходів'!G189&gt;'Акт реалізованих заходів'!H189,'Акт реалізованих заходів'!H189,'Акт реалізованих заходів'!G189)+IF('Акт реалізованих заходів'!G234&gt;'Акт реалізованих заходів'!H234,'Акт реалізованих заходів'!H234,'Акт реалізованих заходів'!G234)+IF('Акт реалізованих заходів'!G279&gt;'Акт реалізованих заходів'!H279,'Акт реалізованих заходів'!H279,'Акт реалізованих заходів'!G279)</f>
        <v>#VALUE!</v>
      </c>
      <c r="F14" s="50"/>
      <c r="G14" s="123"/>
      <c r="H14" s="26"/>
    </row>
    <row r="15" spans="1:23" ht="18.75" x14ac:dyDescent="0.25">
      <c r="A15" s="29" t="s">
        <v>33</v>
      </c>
      <c r="B15" s="59" t="s">
        <v>5</v>
      </c>
      <c r="C15" s="59" t="s">
        <v>5</v>
      </c>
      <c r="D15" s="128">
        <f>SUM(D12:D14)</f>
        <v>0</v>
      </c>
      <c r="E15" s="128" t="e">
        <f>SUM(E12:E14)</f>
        <v>#VALUE!</v>
      </c>
      <c r="F15" s="16"/>
      <c r="G15" s="26"/>
      <c r="H15" s="26"/>
    </row>
    <row r="16" spans="1:23" ht="216.75" customHeight="1" x14ac:dyDescent="0.25">
      <c r="A16" s="208" t="s">
        <v>145</v>
      </c>
      <c r="B16" s="209"/>
      <c r="C16" s="209"/>
      <c r="D16" s="209"/>
      <c r="E16" s="209"/>
      <c r="F16" s="105"/>
      <c r="G16" s="26"/>
      <c r="H16" s="26"/>
    </row>
    <row r="17" spans="1:8" ht="27.75" customHeight="1" x14ac:dyDescent="0.25">
      <c r="A17" s="28" t="s">
        <v>23</v>
      </c>
      <c r="B17" s="207">
        <f>'Акт реалізованих заходів'!$C$286</f>
        <v>0</v>
      </c>
      <c r="C17" s="207"/>
      <c r="D17" s="207"/>
      <c r="E17" s="27"/>
      <c r="F17" s="12"/>
      <c r="G17" s="26"/>
      <c r="H17" s="26"/>
    </row>
    <row r="18" spans="1:8" ht="15" customHeight="1" x14ac:dyDescent="0.25">
      <c r="A18" s="12"/>
      <c r="B18" s="12" t="s">
        <v>26</v>
      </c>
      <c r="C18" s="12"/>
      <c r="D18" s="12"/>
      <c r="E18" s="12" t="s">
        <v>24</v>
      </c>
      <c r="F18" s="12"/>
      <c r="G18" s="26"/>
      <c r="H18" s="26"/>
    </row>
    <row r="19" spans="1:8" ht="31.5" customHeight="1" x14ac:dyDescent="0.25">
      <c r="A19" s="28" t="s">
        <v>25</v>
      </c>
      <c r="B19" s="207">
        <f>'Акт реалізованих заходів'!$C$288</f>
        <v>0</v>
      </c>
      <c r="C19" s="207"/>
      <c r="D19" s="207"/>
      <c r="E19" s="27"/>
      <c r="F19" s="12"/>
      <c r="G19" s="26"/>
      <c r="H19" s="26"/>
    </row>
    <row r="20" spans="1:8" ht="15.75" x14ac:dyDescent="0.25">
      <c r="A20" s="26"/>
      <c r="B20" s="12" t="s">
        <v>26</v>
      </c>
      <c r="C20" s="12"/>
      <c r="D20" s="12"/>
      <c r="E20" s="12" t="s">
        <v>24</v>
      </c>
      <c r="F20" s="12"/>
      <c r="G20" s="26"/>
      <c r="H20" s="26"/>
    </row>
    <row r="21" spans="1:8" x14ac:dyDescent="0.25">
      <c r="A21" s="217"/>
      <c r="B21" s="217"/>
      <c r="C21" s="217"/>
      <c r="D21" s="217"/>
      <c r="E21" s="26"/>
      <c r="F21" s="26"/>
      <c r="G21" s="26"/>
      <c r="H21" s="26"/>
    </row>
    <row r="22" spans="1:8" x14ac:dyDescent="0.25">
      <c r="A22" s="217"/>
      <c r="B22" s="217"/>
      <c r="C22" s="217"/>
      <c r="D22" s="217"/>
      <c r="E22" s="26"/>
      <c r="F22" s="26"/>
      <c r="G22" s="26"/>
      <c r="H22" s="26"/>
    </row>
    <row r="23" spans="1:8" ht="48.6" customHeight="1" x14ac:dyDescent="0.25">
      <c r="A23" s="218"/>
      <c r="B23" s="219"/>
      <c r="C23" s="220"/>
      <c r="D23" s="217"/>
      <c r="E23" s="26"/>
      <c r="F23" s="26"/>
      <c r="G23" s="26"/>
      <c r="H23" s="26"/>
    </row>
    <row r="34" spans="1:1" x14ac:dyDescent="0.25">
      <c r="A34" s="25"/>
    </row>
  </sheetData>
  <sheetProtection algorithmName="SHA-512" hashValue="UQ7RrkAAakCqKHCQuON+lmSNbdqtk8RdFyfWIaEAt6NHxlgodrxzoal3K8JTh1CMgtpsQwQUuKieX7ay7HfVGg==" saltValue="qgfb/69w2Cb6tD8Qq0zLvQ==" spinCount="100000" sheet="1" objects="1" scenarios="1" selectLockedCells="1"/>
  <dataConsolidate/>
  <mergeCells count="19">
    <mergeCell ref="B19:D19"/>
    <mergeCell ref="A21:D21"/>
    <mergeCell ref="A22:B22"/>
    <mergeCell ref="C22:D22"/>
    <mergeCell ref="A23:B23"/>
    <mergeCell ref="C23:D23"/>
    <mergeCell ref="K7:W7"/>
    <mergeCell ref="B17:D17"/>
    <mergeCell ref="A16:E16"/>
    <mergeCell ref="A1:E1"/>
    <mergeCell ref="A3:E3"/>
    <mergeCell ref="A4:E4"/>
    <mergeCell ref="C7:C11"/>
    <mergeCell ref="B7:B11"/>
    <mergeCell ref="A7:A11"/>
    <mergeCell ref="E7:E11"/>
    <mergeCell ref="D7:D11"/>
    <mergeCell ref="I8:I11"/>
    <mergeCell ref="G8:G11"/>
  </mergeCells>
  <conditionalFormatting sqref="E12:F14">
    <cfRule type="cellIs" dxfId="4" priority="8" operator="lessThan">
      <formula>0</formula>
    </cfRule>
  </conditionalFormatting>
  <conditionalFormatting sqref="C12:C14">
    <cfRule type="cellIs" dxfId="3" priority="5" operator="lessThan">
      <formula>0</formula>
    </cfRule>
  </conditionalFormatting>
  <pageMargins left="0.7" right="0.7" top="0.75" bottom="0.75" header="0.3" footer="0.3"/>
  <pageSetup paperSize="9" scale="70"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Аркуш5">
    <tabColor rgb="FFD886C6"/>
    <pageSetUpPr fitToPage="1"/>
  </sheetPr>
  <dimension ref="A1:I41"/>
  <sheetViews>
    <sheetView view="pageBreakPreview" zoomScale="90" zoomScaleNormal="100" zoomScaleSheetLayoutView="90" workbookViewId="0">
      <selection activeCell="A2" sqref="A2:E2"/>
    </sheetView>
  </sheetViews>
  <sheetFormatPr defaultColWidth="8.85546875" defaultRowHeight="15.75" x14ac:dyDescent="0.25"/>
  <cols>
    <col min="1" max="1" width="6" style="3" customWidth="1"/>
    <col min="2" max="2" width="10.85546875" style="3" customWidth="1"/>
    <col min="3" max="7" width="18.85546875" style="3" customWidth="1"/>
    <col min="8" max="8" width="18.140625" style="3" customWidth="1"/>
    <col min="9" max="9" width="21.140625" style="3" customWidth="1"/>
    <col min="10" max="16384" width="8.85546875" style="3"/>
  </cols>
  <sheetData>
    <row r="1" spans="1:9" ht="33.75" customHeight="1" x14ac:dyDescent="0.25">
      <c r="A1" s="233" t="s">
        <v>55</v>
      </c>
      <c r="B1" s="233"/>
      <c r="C1" s="233"/>
      <c r="D1" s="233"/>
      <c r="E1" s="233"/>
      <c r="F1" s="71"/>
      <c r="G1" s="233" t="s">
        <v>54</v>
      </c>
      <c r="H1" s="233"/>
      <c r="I1" s="233"/>
    </row>
    <row r="2" spans="1:9" ht="65.25" customHeight="1" x14ac:dyDescent="0.25">
      <c r="A2" s="234"/>
      <c r="B2" s="234"/>
      <c r="C2" s="234"/>
      <c r="D2" s="234"/>
      <c r="E2" s="234"/>
      <c r="F2" s="71"/>
      <c r="G2" s="237" t="s">
        <v>53</v>
      </c>
      <c r="H2" s="237"/>
      <c r="I2" s="237"/>
    </row>
    <row r="3" spans="1:9" ht="27" customHeight="1" x14ac:dyDescent="0.3">
      <c r="A3" s="232"/>
      <c r="B3" s="232"/>
      <c r="C3" s="235">
        <f>'Акт реалізованих заходів'!$C$286</f>
        <v>0</v>
      </c>
      <c r="D3" s="235"/>
      <c r="E3" s="235"/>
      <c r="F3" s="44"/>
      <c r="G3" s="232"/>
      <c r="H3" s="232"/>
      <c r="I3" s="232"/>
    </row>
    <row r="4" spans="1:9" ht="26.25" customHeight="1" x14ac:dyDescent="0.25">
      <c r="A4" s="162" t="s">
        <v>52</v>
      </c>
      <c r="B4" s="162"/>
      <c r="C4" s="162"/>
      <c r="D4" s="162"/>
      <c r="E4" s="162"/>
      <c r="F4" s="45"/>
      <c r="G4" s="236" t="s">
        <v>52</v>
      </c>
      <c r="H4" s="236"/>
      <c r="I4" s="236"/>
    </row>
    <row r="5" spans="1:9" ht="69.75" customHeight="1" x14ac:dyDescent="0.25">
      <c r="A5" s="153" t="s">
        <v>51</v>
      </c>
      <c r="B5" s="153"/>
      <c r="C5" s="153"/>
      <c r="D5" s="153"/>
      <c r="E5" s="153"/>
      <c r="F5" s="153"/>
      <c r="G5" s="153"/>
      <c r="H5" s="153"/>
      <c r="I5" s="153"/>
    </row>
    <row r="6" spans="1:9" ht="55.5" customHeight="1" x14ac:dyDescent="0.3">
      <c r="A6" s="52"/>
      <c r="C6" s="156" t="s">
        <v>50</v>
      </c>
      <c r="D6" s="156"/>
      <c r="E6" s="57">
        <f>'Акт реалізованих заходів'!$C$4</f>
        <v>0</v>
      </c>
      <c r="F6" s="15" t="s">
        <v>29</v>
      </c>
      <c r="G6" s="51">
        <f>'Акт реалізованих заходів'!$E$4</f>
        <v>0</v>
      </c>
    </row>
    <row r="7" spans="1:9" ht="41.25" customHeight="1" x14ac:dyDescent="0.25">
      <c r="A7" s="50"/>
      <c r="D7" s="162" t="s">
        <v>49</v>
      </c>
      <c r="E7" s="162"/>
      <c r="F7" s="162"/>
      <c r="G7" s="162"/>
    </row>
    <row r="8" spans="1:9" ht="21.75" customHeight="1" x14ac:dyDescent="0.3">
      <c r="A8" s="50"/>
      <c r="D8" s="49" t="s">
        <v>10</v>
      </c>
      <c r="E8" s="47">
        <f>'Акт реалізованих заходів'!C5</f>
        <v>0</v>
      </c>
      <c r="F8" s="9" t="s">
        <v>72</v>
      </c>
      <c r="G8" s="48"/>
    </row>
    <row r="9" spans="1:9" ht="29.25" customHeight="1" x14ac:dyDescent="0.3">
      <c r="A9" s="8" t="s">
        <v>9</v>
      </c>
      <c r="B9" s="245">
        <f>'Акт реалізованих заходів'!$B$6</f>
        <v>0</v>
      </c>
      <c r="C9" s="245"/>
      <c r="D9" s="10"/>
      <c r="G9" s="18" t="s">
        <v>28</v>
      </c>
      <c r="H9" s="17"/>
      <c r="I9" s="46" t="s">
        <v>48</v>
      </c>
    </row>
    <row r="10" spans="1:9" ht="52.15" customHeight="1" x14ac:dyDescent="0.3">
      <c r="A10" s="246" t="s">
        <v>8</v>
      </c>
      <c r="B10" s="246"/>
      <c r="C10" s="246"/>
      <c r="D10" s="246"/>
      <c r="E10" s="246"/>
      <c r="F10" s="246"/>
      <c r="G10" s="246"/>
      <c r="H10" s="246"/>
      <c r="I10" s="246"/>
    </row>
    <row r="11" spans="1:9" ht="50.25" customHeight="1" x14ac:dyDescent="0.35">
      <c r="A11" s="226">
        <f>'Акт реалізованих заходів'!A8</f>
        <v>0</v>
      </c>
      <c r="B11" s="226"/>
      <c r="C11" s="226"/>
      <c r="D11" s="226"/>
      <c r="E11" s="226"/>
      <c r="F11" s="226"/>
      <c r="G11" s="226"/>
      <c r="H11" s="226"/>
      <c r="I11" s="226"/>
    </row>
    <row r="12" spans="1:9" ht="21.75" customHeight="1" x14ac:dyDescent="0.25">
      <c r="A12" s="162" t="s">
        <v>7</v>
      </c>
      <c r="B12" s="162"/>
      <c r="C12" s="162"/>
      <c r="D12" s="162"/>
      <c r="E12" s="162"/>
      <c r="F12" s="162"/>
      <c r="G12" s="162"/>
      <c r="H12" s="162"/>
      <c r="I12" s="162"/>
    </row>
    <row r="13" spans="1:9" ht="26.25" customHeight="1" x14ac:dyDescent="0.3">
      <c r="A13" s="149" t="s">
        <v>12</v>
      </c>
      <c r="B13" s="149"/>
      <c r="C13" s="227">
        <f>'Акт реалізованих заходів'!C10</f>
        <v>0</v>
      </c>
      <c r="D13" s="227"/>
      <c r="E13" s="227"/>
      <c r="F13" s="227"/>
      <c r="G13" s="227"/>
      <c r="H13" s="227"/>
      <c r="I13" s="72" t="s">
        <v>71</v>
      </c>
    </row>
    <row r="14" spans="1:9" ht="19.5" customHeight="1" x14ac:dyDescent="0.25">
      <c r="A14" s="1"/>
      <c r="B14" s="45"/>
      <c r="C14" s="162" t="s">
        <v>11</v>
      </c>
      <c r="D14" s="162"/>
      <c r="E14" s="162"/>
      <c r="F14" s="162"/>
      <c r="G14" s="162"/>
      <c r="H14" s="162"/>
      <c r="I14" s="162"/>
    </row>
    <row r="15" spans="1:9" ht="43.5" customHeight="1" x14ac:dyDescent="0.3">
      <c r="A15" s="149" t="s">
        <v>14</v>
      </c>
      <c r="B15" s="149"/>
      <c r="C15" s="149"/>
      <c r="D15" s="227">
        <f>'Акт реалізованих заходів'!C12</f>
        <v>0</v>
      </c>
      <c r="E15" s="227"/>
      <c r="F15" s="227"/>
      <c r="G15" s="227"/>
      <c r="H15" s="227"/>
      <c r="I15" s="227"/>
    </row>
    <row r="16" spans="1:9" ht="18.75" customHeight="1" x14ac:dyDescent="0.25">
      <c r="A16" s="1"/>
      <c r="B16" s="6"/>
      <c r="C16" s="45"/>
      <c r="D16" s="162" t="s">
        <v>13</v>
      </c>
      <c r="E16" s="162"/>
      <c r="F16" s="162"/>
      <c r="G16" s="162"/>
      <c r="H16" s="162"/>
      <c r="I16" s="162"/>
    </row>
    <row r="17" spans="1:9" ht="44.25" customHeight="1" x14ac:dyDescent="0.35">
      <c r="A17" s="149" t="s">
        <v>16</v>
      </c>
      <c r="B17" s="149"/>
      <c r="C17" s="226">
        <f>'Акт реалізованих заходів'!C14</f>
        <v>0</v>
      </c>
      <c r="D17" s="226"/>
      <c r="E17" s="226"/>
      <c r="F17" s="226"/>
      <c r="G17" s="226"/>
      <c r="H17" s="226"/>
      <c r="I17" s="7" t="s">
        <v>32</v>
      </c>
    </row>
    <row r="18" spans="1:9" ht="22.5" customHeight="1" x14ac:dyDescent="0.25">
      <c r="A18" s="1"/>
      <c r="B18" s="45"/>
      <c r="C18" s="162" t="s">
        <v>15</v>
      </c>
      <c r="D18" s="162"/>
      <c r="E18" s="162"/>
      <c r="F18" s="162"/>
      <c r="G18" s="162"/>
      <c r="H18" s="162"/>
    </row>
    <row r="19" spans="1:9" ht="55.5" customHeight="1" x14ac:dyDescent="0.3">
      <c r="A19" s="149" t="s">
        <v>14</v>
      </c>
      <c r="B19" s="149"/>
      <c r="C19" s="149"/>
      <c r="D19" s="227">
        <f>'Акт реалізованих заходів'!C16</f>
        <v>0</v>
      </c>
      <c r="E19" s="227"/>
      <c r="F19" s="227"/>
      <c r="G19" s="227"/>
      <c r="H19" s="227"/>
      <c r="I19" s="227"/>
    </row>
    <row r="20" spans="1:9" ht="21" customHeight="1" x14ac:dyDescent="0.25">
      <c r="A20" s="1"/>
      <c r="B20" s="6"/>
      <c r="C20" s="45"/>
      <c r="D20" s="162" t="s">
        <v>13</v>
      </c>
      <c r="E20" s="162"/>
      <c r="F20" s="162"/>
      <c r="G20" s="162"/>
      <c r="H20" s="162"/>
      <c r="I20" s="162"/>
    </row>
    <row r="21" spans="1:9" ht="104.25" customHeight="1" x14ac:dyDescent="0.25">
      <c r="A21" s="228" t="s">
        <v>147</v>
      </c>
      <c r="B21" s="228"/>
      <c r="C21" s="228"/>
      <c r="D21" s="228"/>
      <c r="E21" s="228"/>
      <c r="F21" s="228"/>
      <c r="G21" s="228"/>
      <c r="H21" s="228"/>
      <c r="I21" s="228"/>
    </row>
    <row r="22" spans="1:9" ht="48" customHeight="1" x14ac:dyDescent="0.3">
      <c r="A22" s="231" t="e">
        <f>G30</f>
        <v>#VALUE!</v>
      </c>
      <c r="B22" s="231"/>
      <c r="C22" s="76" t="s">
        <v>47</v>
      </c>
      <c r="D22" s="224"/>
      <c r="E22" s="224"/>
      <c r="F22" s="224"/>
      <c r="G22" s="225" t="s">
        <v>152</v>
      </c>
      <c r="H22" s="225"/>
      <c r="I22" s="225"/>
    </row>
    <row r="23" spans="1:9" ht="52.5" customHeight="1" x14ac:dyDescent="0.3">
      <c r="A23" s="229" t="e">
        <f>I30</f>
        <v>#VALUE!</v>
      </c>
      <c r="B23" s="230"/>
      <c r="C23" s="76" t="s">
        <v>47</v>
      </c>
      <c r="D23" s="222"/>
      <c r="E23" s="222"/>
      <c r="F23" s="222"/>
      <c r="G23" s="73" t="s">
        <v>153</v>
      </c>
      <c r="H23" s="75"/>
      <c r="I23" s="73" t="s">
        <v>270</v>
      </c>
    </row>
    <row r="24" spans="1:9" ht="42" customHeight="1" x14ac:dyDescent="0.3">
      <c r="A24" s="223" t="s">
        <v>271</v>
      </c>
      <c r="B24" s="223"/>
      <c r="C24" s="223"/>
      <c r="D24" s="223"/>
      <c r="E24" s="223"/>
      <c r="F24" s="130" t="e">
        <f>ROUND(I30/1.2*0.2,2)</f>
        <v>#VALUE!</v>
      </c>
      <c r="G24" s="131" t="s">
        <v>272</v>
      </c>
      <c r="H24" s="129"/>
      <c r="I24" s="73"/>
    </row>
    <row r="25" spans="1:9" ht="28.5" customHeight="1" x14ac:dyDescent="0.25">
      <c r="A25" s="70"/>
      <c r="B25" s="70"/>
      <c r="C25" s="70"/>
      <c r="D25" s="70"/>
      <c r="E25" s="70"/>
      <c r="F25" s="43"/>
      <c r="G25" s="70"/>
    </row>
    <row r="26" spans="1:9" ht="50.25" customHeight="1" x14ac:dyDescent="0.25">
      <c r="A26" s="148" t="s">
        <v>29</v>
      </c>
      <c r="B26" s="148" t="s">
        <v>46</v>
      </c>
      <c r="C26" s="148" t="s">
        <v>45</v>
      </c>
      <c r="D26" s="148" t="s">
        <v>148</v>
      </c>
      <c r="E26" s="148" t="s">
        <v>149</v>
      </c>
      <c r="F26" s="216" t="s">
        <v>150</v>
      </c>
      <c r="G26" s="148" t="s">
        <v>151</v>
      </c>
      <c r="H26" s="216" t="s">
        <v>154</v>
      </c>
      <c r="I26" s="148" t="s">
        <v>155</v>
      </c>
    </row>
    <row r="27" spans="1:9" ht="105.75" customHeight="1" x14ac:dyDescent="0.25">
      <c r="A27" s="148"/>
      <c r="B27" s="148"/>
      <c r="C27" s="148"/>
      <c r="D27" s="148"/>
      <c r="E27" s="148"/>
      <c r="F27" s="239"/>
      <c r="G27" s="148"/>
      <c r="H27" s="239"/>
      <c r="I27" s="148"/>
    </row>
    <row r="28" spans="1:9" ht="39.75" customHeight="1" x14ac:dyDescent="0.25">
      <c r="A28" s="148"/>
      <c r="B28" s="148"/>
      <c r="C28" s="148"/>
      <c r="D28" s="148"/>
      <c r="E28" s="148"/>
      <c r="F28" s="239"/>
      <c r="G28" s="148"/>
      <c r="H28" s="239"/>
      <c r="I28" s="148"/>
    </row>
    <row r="29" spans="1:9" ht="67.5" customHeight="1" x14ac:dyDescent="0.25">
      <c r="A29" s="148"/>
      <c r="B29" s="148"/>
      <c r="C29" s="148"/>
      <c r="D29" s="148"/>
      <c r="E29" s="148"/>
      <c r="F29" s="240"/>
      <c r="G29" s="148"/>
      <c r="H29" s="240"/>
      <c r="I29" s="148"/>
    </row>
    <row r="30" spans="1:9" ht="20.25" x14ac:dyDescent="0.25">
      <c r="A30" s="63">
        <v>1</v>
      </c>
      <c r="B30" s="64" t="e">
        <f>Звіт!$B$12+Звіт!$B$13+Звіт!$B$14</f>
        <v>#VALUE!</v>
      </c>
      <c r="C30" s="65">
        <f>'Акт реалізованих заходів'!E47+'Акт реалізованих заходів'!E144+'Акт реалізованих заходів'!E280</f>
        <v>0</v>
      </c>
      <c r="D30" s="65">
        <f>Звіт!$D$15</f>
        <v>0</v>
      </c>
      <c r="E30" s="65" t="e">
        <f>Звіт!$E$15</f>
        <v>#VALUE!</v>
      </c>
      <c r="F30" s="66"/>
      <c r="G30" s="65" t="e">
        <f>IF(E30&lt;D30,ROUND($E$30/$D$30*F30,0),F30)</f>
        <v>#VALUE!</v>
      </c>
      <c r="H30" s="66"/>
      <c r="I30" s="65" t="e">
        <f>IF(E30&lt;D30,ROUND($E$30/$D$30*H30,2),H30)</f>
        <v>#VALUE!</v>
      </c>
    </row>
    <row r="31" spans="1:9" ht="3" customHeight="1" x14ac:dyDescent="0.25">
      <c r="A31" s="41"/>
      <c r="B31" s="41"/>
      <c r="C31" s="41"/>
      <c r="D31" s="41"/>
      <c r="E31" s="41"/>
      <c r="F31" s="41"/>
      <c r="G31" s="41"/>
    </row>
    <row r="32" spans="1:9" ht="9.75" customHeight="1" x14ac:dyDescent="0.25">
      <c r="A32" s="152" t="s">
        <v>156</v>
      </c>
      <c r="B32" s="152"/>
      <c r="C32" s="152"/>
      <c r="D32" s="152"/>
      <c r="E32" s="152"/>
      <c r="F32" s="152"/>
      <c r="G32" s="152"/>
      <c r="H32" s="152"/>
      <c r="I32" s="152"/>
    </row>
    <row r="33" spans="1:9" ht="53.25" customHeight="1" x14ac:dyDescent="0.25">
      <c r="A33" s="152"/>
      <c r="B33" s="152"/>
      <c r="C33" s="152"/>
      <c r="D33" s="152"/>
      <c r="E33" s="152"/>
      <c r="F33" s="152"/>
      <c r="G33" s="152"/>
      <c r="H33" s="152"/>
      <c r="I33" s="152"/>
    </row>
    <row r="34" spans="1:9" ht="18.75" customHeight="1" x14ac:dyDescent="0.25">
      <c r="A34" s="228" t="s">
        <v>44</v>
      </c>
      <c r="B34" s="228"/>
      <c r="C34" s="228"/>
      <c r="D34" s="228"/>
      <c r="G34" s="244" t="s">
        <v>43</v>
      </c>
      <c r="H34" s="244"/>
      <c r="I34" s="244"/>
    </row>
    <row r="35" spans="1:9" x14ac:dyDescent="0.25">
      <c r="A35" s="228"/>
      <c r="B35" s="228"/>
      <c r="C35" s="228"/>
      <c r="D35" s="228"/>
      <c r="G35" s="244"/>
      <c r="H35" s="244"/>
      <c r="I35" s="244"/>
    </row>
    <row r="36" spans="1:9" ht="44.25" customHeight="1" x14ac:dyDescent="0.3">
      <c r="A36" s="243"/>
      <c r="B36" s="243"/>
      <c r="C36" s="243"/>
      <c r="D36" s="243"/>
      <c r="G36" s="74"/>
      <c r="H36" s="221">
        <f>C3</f>
        <v>0</v>
      </c>
      <c r="I36" s="221"/>
    </row>
    <row r="37" spans="1:9" x14ac:dyDescent="0.25">
      <c r="A37" s="165" t="s">
        <v>24</v>
      </c>
      <c r="B37" s="165"/>
      <c r="C37" s="165" t="s">
        <v>42</v>
      </c>
      <c r="D37" s="165"/>
      <c r="G37" s="42" t="s">
        <v>24</v>
      </c>
      <c r="H37" s="165" t="s">
        <v>42</v>
      </c>
      <c r="I37" s="165"/>
    </row>
    <row r="38" spans="1:9" x14ac:dyDescent="0.25">
      <c r="A38" s="193"/>
      <c r="B38" s="193"/>
      <c r="C38" s="193"/>
      <c r="D38" s="193"/>
      <c r="E38" s="193"/>
      <c r="F38" s="193"/>
      <c r="G38" s="41"/>
    </row>
    <row r="39" spans="1:9" x14ac:dyDescent="0.25">
      <c r="A39" s="241"/>
      <c r="B39" s="241"/>
      <c r="C39" s="241"/>
      <c r="D39" s="241"/>
      <c r="E39" s="241"/>
      <c r="F39" s="241"/>
      <c r="G39" s="41"/>
    </row>
    <row r="40" spans="1:9" ht="75" customHeight="1" x14ac:dyDescent="0.25">
      <c r="A40" s="242"/>
      <c r="B40" s="238"/>
      <c r="C40" s="242"/>
      <c r="D40" s="242"/>
      <c r="E40" s="242"/>
      <c r="F40" s="242"/>
      <c r="G40" s="41"/>
    </row>
    <row r="41" spans="1:9" x14ac:dyDescent="0.25">
      <c r="A41" s="238"/>
      <c r="B41" s="238"/>
      <c r="C41" s="238"/>
      <c r="D41" s="238"/>
      <c r="E41" s="238"/>
      <c r="F41" s="238"/>
      <c r="G41" s="41"/>
    </row>
  </sheetData>
  <sheetProtection algorithmName="SHA-512" hashValue="GrpkxR/Us/XEYMVTgsXIbAaG63DJoDsdENjwmKyXQI98gZSW5CsSISOP5JoN5fJab5c3xPz6uG7UpT5HJSxvUg==" saltValue="34qtldWprivguVrw0yDIDA==" spinCount="100000" sheet="1" objects="1" scenarios="1" selectLockedCells="1"/>
  <mergeCells count="59">
    <mergeCell ref="A15:C15"/>
    <mergeCell ref="D15:I15"/>
    <mergeCell ref="D16:I16"/>
    <mergeCell ref="A13:B13"/>
    <mergeCell ref="C6:D6"/>
    <mergeCell ref="D7:G7"/>
    <mergeCell ref="B9:C9"/>
    <mergeCell ref="A10:I10"/>
    <mergeCell ref="A11:I11"/>
    <mergeCell ref="A12:I12"/>
    <mergeCell ref="C14:I14"/>
    <mergeCell ref="C13:H13"/>
    <mergeCell ref="A41:B41"/>
    <mergeCell ref="C41:F41"/>
    <mergeCell ref="F26:F29"/>
    <mergeCell ref="H26:H29"/>
    <mergeCell ref="I26:I29"/>
    <mergeCell ref="A38:F38"/>
    <mergeCell ref="A39:B39"/>
    <mergeCell ref="C39:F39"/>
    <mergeCell ref="A40:B40"/>
    <mergeCell ref="C40:F40"/>
    <mergeCell ref="A36:D36"/>
    <mergeCell ref="G26:G29"/>
    <mergeCell ref="A34:D35"/>
    <mergeCell ref="G34:I35"/>
    <mergeCell ref="A26:A29"/>
    <mergeCell ref="B26:B29"/>
    <mergeCell ref="A3:B3"/>
    <mergeCell ref="A5:I5"/>
    <mergeCell ref="A1:E1"/>
    <mergeCell ref="A2:E2"/>
    <mergeCell ref="C3:E3"/>
    <mergeCell ref="A4:E4"/>
    <mergeCell ref="G1:I1"/>
    <mergeCell ref="G3:I3"/>
    <mergeCell ref="G4:I4"/>
    <mergeCell ref="G2:I2"/>
    <mergeCell ref="D22:F22"/>
    <mergeCell ref="G22:I22"/>
    <mergeCell ref="A32:I33"/>
    <mergeCell ref="C17:H17"/>
    <mergeCell ref="C18:H18"/>
    <mergeCell ref="A19:C19"/>
    <mergeCell ref="D19:I19"/>
    <mergeCell ref="D20:I20"/>
    <mergeCell ref="A21:I21"/>
    <mergeCell ref="A23:B23"/>
    <mergeCell ref="C26:C29"/>
    <mergeCell ref="D26:D29"/>
    <mergeCell ref="E26:E29"/>
    <mergeCell ref="A22:B22"/>
    <mergeCell ref="A17:B17"/>
    <mergeCell ref="H36:I36"/>
    <mergeCell ref="H37:I37"/>
    <mergeCell ref="C37:D37"/>
    <mergeCell ref="A37:B37"/>
    <mergeCell ref="D23:F23"/>
    <mergeCell ref="A24:E24"/>
  </mergeCells>
  <conditionalFormatting sqref="B30:E30">
    <cfRule type="cellIs" dxfId="2" priority="7" operator="lessThan">
      <formula>0</formula>
    </cfRule>
  </conditionalFormatting>
  <conditionalFormatting sqref="I30">
    <cfRule type="cellIs" dxfId="1" priority="3" operator="lessThan">
      <formula>0</formula>
    </cfRule>
  </conditionalFormatting>
  <conditionalFormatting sqref="G30">
    <cfRule type="cellIs" dxfId="0" priority="1" operator="lessThan">
      <formula>0</formula>
    </cfRule>
  </conditionalFormatting>
  <pageMargins left="0.7" right="0.7" top="0.75" bottom="0.75" header="0.3" footer="0.3"/>
  <pageSetup paperSize="9" scale="5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Акт реалізованих заходів</vt:lpstr>
      <vt:lpstr>Індив. робота</vt:lpstr>
      <vt:lpstr>Групова робота</vt:lpstr>
      <vt:lpstr>Звіт</vt:lpstr>
      <vt:lpstr>Акт надання послуги</vt:lpstr>
      <vt:lpstr>'Акт надання послуги'!Область_друку</vt:lpstr>
      <vt:lpstr>'Акт реалізованих заходів'!Область_друку</vt:lpstr>
      <vt:lpstr>'Групова робота'!Область_друку</vt:lpstr>
      <vt:lpstr>Звіт!Область_друку</vt:lpstr>
      <vt:lpstr>'Індив. робота'!Область_друку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Янчарук Владислав Васильович</cp:lastModifiedBy>
  <cp:lastPrinted>2025-02-24T15:00:52Z</cp:lastPrinted>
  <dcterms:created xsi:type="dcterms:W3CDTF">2024-03-04T19:44:50Z</dcterms:created>
  <dcterms:modified xsi:type="dcterms:W3CDTF">2025-02-27T09:34:46Z</dcterms:modified>
</cp:coreProperties>
</file>