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ЦяКнига"/>
  <mc:AlternateContent xmlns:mc="http://schemas.openxmlformats.org/markup-compatibility/2006">
    <mc:Choice Requires="x15">
      <x15ac:absPath xmlns:x15ac="http://schemas.microsoft.com/office/spreadsheetml/2010/11/ac" url="C:\Users\otodorov\Desktop\"/>
    </mc:Choice>
  </mc:AlternateContent>
  <bookViews>
    <workbookView xWindow="-105" yWindow="-105" windowWidth="23250" windowHeight="12570"/>
  </bookViews>
  <sheets>
    <sheet name="Акт реалізованих заходів" sheetId="2" r:id="rId1"/>
    <sheet name="Індив. робота" sheetId="6" r:id="rId2"/>
    <sheet name="Групова робота" sheetId="7" r:id="rId3"/>
    <sheet name="Звіт" sheetId="3" r:id="rId4"/>
    <sheet name="Акт надання послуги" sheetId="5" r:id="rId5"/>
  </sheets>
  <definedNames>
    <definedName name="_xlnm.Print_Area" localSheetId="4">'Акт надання послуги'!$A$1:$I$36</definedName>
    <definedName name="_xlnm.Print_Area" localSheetId="0">'Акт реалізованих заходів'!$A$1:$G$289</definedName>
    <definedName name="_xlnm.Print_Area" localSheetId="2">'Групова робота'!$A$1:$O$33</definedName>
    <definedName name="_xlnm.Print_Area" localSheetId="3">Звіт!$A$1:$E$20</definedName>
    <definedName name="_xlnm.Print_Area" localSheetId="1">'Індив. робота'!$A$1:$T$25</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5" l="1"/>
  <c r="G29" i="5"/>
  <c r="K25" i="7" l="1"/>
  <c r="K26" i="7"/>
  <c r="K24" i="7"/>
  <c r="K14" i="7"/>
  <c r="K15" i="7"/>
  <c r="K16" i="7"/>
  <c r="K17" i="7"/>
  <c r="K18" i="7"/>
  <c r="K19" i="7"/>
  <c r="K20" i="7"/>
  <c r="K21" i="7"/>
  <c r="K22" i="7"/>
  <c r="K13" i="7"/>
  <c r="K10" i="7"/>
  <c r="K11" i="7"/>
  <c r="K9" i="7"/>
  <c r="D5" i="3" l="1"/>
  <c r="E5" i="3"/>
  <c r="I2" i="7" s="1"/>
  <c r="N2" i="6" l="1"/>
  <c r="B14" i="3" l="1"/>
  <c r="M12" i="3" s="1"/>
  <c r="B13" i="3"/>
  <c r="N11" i="3" s="1"/>
  <c r="V10" i="3"/>
  <c r="W10" i="3"/>
  <c r="D12" i="3" s="1"/>
  <c r="M10" i="3"/>
  <c r="N10" i="3"/>
  <c r="O10" i="3"/>
  <c r="P10" i="3"/>
  <c r="Q10" i="3"/>
  <c r="R10" i="3"/>
  <c r="S10" i="3"/>
  <c r="T10" i="3"/>
  <c r="U10" i="3"/>
  <c r="L10" i="3"/>
  <c r="T12" i="3" l="1"/>
  <c r="S12" i="3"/>
  <c r="T11" i="3"/>
  <c r="Q11" i="3"/>
  <c r="L12" i="3"/>
  <c r="P12" i="3"/>
  <c r="L11" i="3"/>
  <c r="W12" i="3"/>
  <c r="O12" i="3"/>
  <c r="P11" i="3"/>
  <c r="U11" i="3"/>
  <c r="M11" i="3"/>
  <c r="V12" i="3"/>
  <c r="R12" i="3"/>
  <c r="N12" i="3"/>
  <c r="U12" i="3"/>
  <c r="Q12" i="3"/>
  <c r="W11" i="3"/>
  <c r="S11" i="3"/>
  <c r="D13" i="3" s="1"/>
  <c r="O11" i="3"/>
  <c r="V11" i="3"/>
  <c r="R11" i="3"/>
  <c r="D14" i="3" l="1"/>
  <c r="H234" i="2" s="1"/>
  <c r="H95" i="2"/>
  <c r="H119" i="2"/>
  <c r="H143" i="2"/>
  <c r="H71" i="2"/>
  <c r="H46" i="2"/>
  <c r="H189" i="2" l="1"/>
  <c r="H279" i="2"/>
  <c r="D19" i="5"/>
  <c r="C17" i="5"/>
  <c r="A11" i="5"/>
  <c r="C13" i="5"/>
  <c r="D15" i="5"/>
  <c r="G278" i="2" l="1"/>
  <c r="E278" i="2"/>
  <c r="F278" i="2" s="1"/>
  <c r="G277" i="2"/>
  <c r="E277" i="2"/>
  <c r="G276" i="2"/>
  <c r="E276" i="2"/>
  <c r="F276" i="2" s="1"/>
  <c r="G275" i="2"/>
  <c r="E275" i="2"/>
  <c r="F275" i="2" s="1"/>
  <c r="G274" i="2"/>
  <c r="E274" i="2"/>
  <c r="G273" i="2"/>
  <c r="E273" i="2"/>
  <c r="F273" i="2" s="1"/>
  <c r="G272" i="2"/>
  <c r="E272" i="2"/>
  <c r="G271" i="2"/>
  <c r="E271" i="2"/>
  <c r="F271" i="2" s="1"/>
  <c r="G270" i="2"/>
  <c r="E270" i="2"/>
  <c r="F270" i="2" s="1"/>
  <c r="G268" i="2"/>
  <c r="E268" i="2"/>
  <c r="F268" i="2" s="1"/>
  <c r="G267" i="2"/>
  <c r="E267" i="2"/>
  <c r="F267" i="2" s="1"/>
  <c r="G265" i="2"/>
  <c r="E265" i="2"/>
  <c r="G264" i="2"/>
  <c r="E264" i="2"/>
  <c r="F264" i="2" s="1"/>
  <c r="G263" i="2"/>
  <c r="E263" i="2"/>
  <c r="G261" i="2"/>
  <c r="E261" i="2"/>
  <c r="F261" i="2" s="1"/>
  <c r="G260" i="2"/>
  <c r="E260" i="2"/>
  <c r="G258" i="2"/>
  <c r="E258" i="2"/>
  <c r="G257" i="2"/>
  <c r="E257" i="2"/>
  <c r="G256" i="2"/>
  <c r="E256" i="2"/>
  <c r="F256" i="2" s="1"/>
  <c r="G255" i="2"/>
  <c r="E255" i="2"/>
  <c r="F255" i="2" s="1"/>
  <c r="G253" i="2"/>
  <c r="E253" i="2"/>
  <c r="F253" i="2" s="1"/>
  <c r="G252" i="2"/>
  <c r="E252" i="2"/>
  <c r="F252" i="2" s="1"/>
  <c r="G251" i="2"/>
  <c r="E251" i="2"/>
  <c r="F251" i="2" s="1"/>
  <c r="G249" i="2"/>
  <c r="E249" i="2"/>
  <c r="F249" i="2" s="1"/>
  <c r="G248" i="2"/>
  <c r="E248" i="2"/>
  <c r="F248" i="2" s="1"/>
  <c r="G246" i="2"/>
  <c r="E246" i="2"/>
  <c r="F246" i="2" s="1"/>
  <c r="G245" i="2"/>
  <c r="E245" i="2"/>
  <c r="G243" i="2"/>
  <c r="E243" i="2"/>
  <c r="F243" i="2" s="1"/>
  <c r="G242" i="2"/>
  <c r="E242" i="2"/>
  <c r="G240" i="2"/>
  <c r="E240" i="2"/>
  <c r="F240" i="2" s="1"/>
  <c r="G239" i="2"/>
  <c r="E239" i="2"/>
  <c r="F239" i="2" s="1"/>
  <c r="G238" i="2"/>
  <c r="E238" i="2"/>
  <c r="G237" i="2"/>
  <c r="E237" i="2"/>
  <c r="G236" i="2"/>
  <c r="E236" i="2"/>
  <c r="G233" i="2"/>
  <c r="E233" i="2"/>
  <c r="F233" i="2" s="1"/>
  <c r="G232" i="2"/>
  <c r="E232" i="2"/>
  <c r="F232" i="2" s="1"/>
  <c r="G231" i="2"/>
  <c r="E231" i="2"/>
  <c r="F231" i="2" s="1"/>
  <c r="G230" i="2"/>
  <c r="E230" i="2"/>
  <c r="F230" i="2" s="1"/>
  <c r="G229" i="2"/>
  <c r="E229" i="2"/>
  <c r="F229" i="2" s="1"/>
  <c r="G228" i="2"/>
  <c r="E228" i="2"/>
  <c r="F228" i="2" s="1"/>
  <c r="G227" i="2"/>
  <c r="E227" i="2"/>
  <c r="F227" i="2" s="1"/>
  <c r="G226" i="2"/>
  <c r="E226" i="2"/>
  <c r="F226" i="2" s="1"/>
  <c r="G225" i="2"/>
  <c r="E225" i="2"/>
  <c r="F225" i="2" s="1"/>
  <c r="G223" i="2"/>
  <c r="E223" i="2"/>
  <c r="F223" i="2" s="1"/>
  <c r="G222" i="2"/>
  <c r="E222" i="2"/>
  <c r="F222" i="2" s="1"/>
  <c r="G220" i="2"/>
  <c r="E220" i="2"/>
  <c r="F220" i="2" s="1"/>
  <c r="G219" i="2"/>
  <c r="E219" i="2"/>
  <c r="F219" i="2" s="1"/>
  <c r="G218" i="2"/>
  <c r="E218" i="2"/>
  <c r="F218" i="2" s="1"/>
  <c r="G216" i="2"/>
  <c r="E216" i="2"/>
  <c r="F216" i="2" s="1"/>
  <c r="G215" i="2"/>
  <c r="E215" i="2"/>
  <c r="F215" i="2" s="1"/>
  <c r="G213" i="2"/>
  <c r="E213" i="2"/>
  <c r="F213" i="2" s="1"/>
  <c r="G212" i="2"/>
  <c r="E212" i="2"/>
  <c r="F212" i="2" s="1"/>
  <c r="G211" i="2"/>
  <c r="E211" i="2"/>
  <c r="F211" i="2" s="1"/>
  <c r="G210" i="2"/>
  <c r="E210" i="2"/>
  <c r="F210" i="2" s="1"/>
  <c r="G208" i="2"/>
  <c r="E208" i="2"/>
  <c r="F208" i="2" s="1"/>
  <c r="G207" i="2"/>
  <c r="E207" i="2"/>
  <c r="F207" i="2" s="1"/>
  <c r="G206" i="2"/>
  <c r="E206" i="2"/>
  <c r="F206" i="2" s="1"/>
  <c r="G204" i="2"/>
  <c r="E204" i="2"/>
  <c r="F204" i="2" s="1"/>
  <c r="G203" i="2"/>
  <c r="E203" i="2"/>
  <c r="F203" i="2" s="1"/>
  <c r="G201" i="2"/>
  <c r="E201" i="2"/>
  <c r="F201" i="2" s="1"/>
  <c r="G200" i="2"/>
  <c r="E200" i="2"/>
  <c r="F200" i="2" s="1"/>
  <c r="G198" i="2"/>
  <c r="E198" i="2"/>
  <c r="F198" i="2" s="1"/>
  <c r="G197" i="2"/>
  <c r="E197" i="2"/>
  <c r="G195" i="2"/>
  <c r="E195" i="2"/>
  <c r="F195" i="2" s="1"/>
  <c r="G194" i="2"/>
  <c r="E194" i="2"/>
  <c r="F194" i="2" s="1"/>
  <c r="G193" i="2"/>
  <c r="E193" i="2"/>
  <c r="F193" i="2" s="1"/>
  <c r="G192" i="2"/>
  <c r="E192" i="2"/>
  <c r="F192" i="2" s="1"/>
  <c r="G191" i="2"/>
  <c r="E191" i="2"/>
  <c r="F237" i="2" l="1"/>
  <c r="F242" i="2"/>
  <c r="F245" i="2"/>
  <c r="F272" i="2"/>
  <c r="F274" i="2"/>
  <c r="E196" i="2"/>
  <c r="F196" i="2" s="1"/>
  <c r="E205" i="2"/>
  <c r="F205" i="2" s="1"/>
  <c r="G209" i="2"/>
  <c r="G214" i="2"/>
  <c r="F238" i="2"/>
  <c r="F257" i="2"/>
  <c r="F260" i="2"/>
  <c r="F263" i="2"/>
  <c r="F265" i="2"/>
  <c r="F277" i="2"/>
  <c r="G266" i="2"/>
  <c r="F258" i="2"/>
  <c r="G269" i="2"/>
  <c r="G199" i="2"/>
  <c r="G205" i="2"/>
  <c r="G244" i="2"/>
  <c r="G247" i="2"/>
  <c r="E262" i="2"/>
  <c r="F262" i="2" s="1"/>
  <c r="E209" i="2"/>
  <c r="F209" i="2" s="1"/>
  <c r="E217" i="2"/>
  <c r="F217" i="2" s="1"/>
  <c r="G235" i="2"/>
  <c r="E250" i="2"/>
  <c r="F250" i="2" s="1"/>
  <c r="G262" i="2"/>
  <c r="G250" i="2"/>
  <c r="E266" i="2"/>
  <c r="F266" i="2" s="1"/>
  <c r="E221" i="2"/>
  <c r="F221" i="2" s="1"/>
  <c r="G196" i="2"/>
  <c r="G241" i="2"/>
  <c r="E254" i="2"/>
  <c r="F254" i="2" s="1"/>
  <c r="G254" i="2"/>
  <c r="G259" i="2"/>
  <c r="G202" i="2"/>
  <c r="G217" i="2"/>
  <c r="G221" i="2"/>
  <c r="G224" i="2"/>
  <c r="E241" i="2"/>
  <c r="F241" i="2" s="1"/>
  <c r="E244" i="2"/>
  <c r="F244" i="2" s="1"/>
  <c r="E235" i="2"/>
  <c r="F236" i="2"/>
  <c r="E247" i="2"/>
  <c r="F247" i="2" s="1"/>
  <c r="E259" i="2"/>
  <c r="E269" i="2"/>
  <c r="F269" i="2" s="1"/>
  <c r="G190" i="2"/>
  <c r="F197" i="2"/>
  <c r="E199" i="2"/>
  <c r="F199" i="2" s="1"/>
  <c r="E190" i="2"/>
  <c r="F190" i="2" s="1"/>
  <c r="F191" i="2"/>
  <c r="E202" i="2"/>
  <c r="F202" i="2" s="1"/>
  <c r="E214" i="2"/>
  <c r="F214" i="2" s="1"/>
  <c r="E224" i="2"/>
  <c r="F224" i="2" s="1"/>
  <c r="G142" i="2"/>
  <c r="E142" i="2"/>
  <c r="F142" i="2" s="1"/>
  <c r="G141" i="2"/>
  <c r="E141" i="2"/>
  <c r="F141" i="2" s="1"/>
  <c r="G140" i="2"/>
  <c r="E140" i="2"/>
  <c r="F140" i="2" s="1"/>
  <c r="G139" i="2"/>
  <c r="E139" i="2"/>
  <c r="G138" i="2"/>
  <c r="E138" i="2"/>
  <c r="F138" i="2" s="1"/>
  <c r="G137" i="2"/>
  <c r="E137" i="2"/>
  <c r="F137" i="2" s="1"/>
  <c r="G136" i="2"/>
  <c r="E136" i="2"/>
  <c r="F136" i="2" s="1"/>
  <c r="G135" i="2"/>
  <c r="E135" i="2"/>
  <c r="F135" i="2" s="1"/>
  <c r="G134" i="2"/>
  <c r="E134" i="2"/>
  <c r="F134" i="2" s="1"/>
  <c r="G133" i="2"/>
  <c r="E133" i="2"/>
  <c r="F133" i="2" s="1"/>
  <c r="G131" i="2"/>
  <c r="E131" i="2"/>
  <c r="F131" i="2" s="1"/>
  <c r="G130" i="2"/>
  <c r="E130" i="2"/>
  <c r="F130" i="2" s="1"/>
  <c r="G128" i="2"/>
  <c r="E128" i="2"/>
  <c r="F128" i="2" s="1"/>
  <c r="G127" i="2"/>
  <c r="E127" i="2"/>
  <c r="F127" i="2" s="1"/>
  <c r="G126" i="2"/>
  <c r="E126" i="2"/>
  <c r="F126" i="2" s="1"/>
  <c r="G125" i="2"/>
  <c r="E125" i="2"/>
  <c r="F125" i="2" s="1"/>
  <c r="G124" i="2"/>
  <c r="E124" i="2"/>
  <c r="G122" i="2"/>
  <c r="E122" i="2"/>
  <c r="F122" i="2" s="1"/>
  <c r="G121" i="2"/>
  <c r="E121" i="2"/>
  <c r="F121" i="2" s="1"/>
  <c r="G120" i="2"/>
  <c r="E120" i="2"/>
  <c r="F120" i="2" s="1"/>
  <c r="G118" i="2"/>
  <c r="E118" i="2"/>
  <c r="F118" i="2" s="1"/>
  <c r="G117" i="2"/>
  <c r="E117" i="2"/>
  <c r="F117" i="2" s="1"/>
  <c r="G116" i="2"/>
  <c r="E116" i="2"/>
  <c r="F116" i="2" s="1"/>
  <c r="G115" i="2"/>
  <c r="E115" i="2"/>
  <c r="F115" i="2" s="1"/>
  <c r="G114" i="2"/>
  <c r="E114" i="2"/>
  <c r="F114" i="2" s="1"/>
  <c r="G113" i="2"/>
  <c r="E113" i="2"/>
  <c r="F113" i="2" s="1"/>
  <c r="G112" i="2"/>
  <c r="E112" i="2"/>
  <c r="F112" i="2" s="1"/>
  <c r="G111" i="2"/>
  <c r="E111" i="2"/>
  <c r="F111" i="2" s="1"/>
  <c r="G110" i="2"/>
  <c r="E110" i="2"/>
  <c r="F110" i="2" s="1"/>
  <c r="G109" i="2"/>
  <c r="E109" i="2"/>
  <c r="F109" i="2" s="1"/>
  <c r="G107" i="2"/>
  <c r="E107" i="2"/>
  <c r="F107" i="2" s="1"/>
  <c r="G106" i="2"/>
  <c r="E106" i="2"/>
  <c r="F106" i="2" s="1"/>
  <c r="G104" i="2"/>
  <c r="E104" i="2"/>
  <c r="F104" i="2" s="1"/>
  <c r="G103" i="2"/>
  <c r="E103" i="2"/>
  <c r="F103" i="2" s="1"/>
  <c r="G102" i="2"/>
  <c r="E102" i="2"/>
  <c r="F102" i="2" s="1"/>
  <c r="G101" i="2"/>
  <c r="E101" i="2"/>
  <c r="F101" i="2" s="1"/>
  <c r="G100" i="2"/>
  <c r="E100" i="2"/>
  <c r="G98" i="2"/>
  <c r="E98" i="2"/>
  <c r="F98" i="2" s="1"/>
  <c r="G97" i="2"/>
  <c r="E97" i="2"/>
  <c r="F97" i="2" s="1"/>
  <c r="G96" i="2"/>
  <c r="E96" i="2"/>
  <c r="F96" i="2" s="1"/>
  <c r="F259" i="2" l="1"/>
  <c r="F139" i="2"/>
  <c r="F235" i="2"/>
  <c r="G279" i="2"/>
  <c r="G234" i="2"/>
  <c r="E108" i="2"/>
  <c r="F108" i="2" s="1"/>
  <c r="E279" i="2"/>
  <c r="E234" i="2"/>
  <c r="F234" i="2" s="1"/>
  <c r="G132" i="2"/>
  <c r="G105" i="2"/>
  <c r="G108" i="2"/>
  <c r="G129" i="2"/>
  <c r="G123" i="2"/>
  <c r="E129" i="2"/>
  <c r="F129" i="2" s="1"/>
  <c r="E132" i="2"/>
  <c r="F132" i="2" s="1"/>
  <c r="E123" i="2"/>
  <c r="F123" i="2" s="1"/>
  <c r="F124" i="2"/>
  <c r="E99" i="2"/>
  <c r="F99" i="2" s="1"/>
  <c r="F100" i="2"/>
  <c r="G99" i="2"/>
  <c r="E105" i="2"/>
  <c r="F105" i="2" s="1"/>
  <c r="G94" i="2"/>
  <c r="E94" i="2"/>
  <c r="G93" i="2"/>
  <c r="E93" i="2"/>
  <c r="F93" i="2" s="1"/>
  <c r="G92" i="2"/>
  <c r="E92" i="2"/>
  <c r="F92" i="2" s="1"/>
  <c r="G91" i="2"/>
  <c r="E91" i="2"/>
  <c r="F91" i="2" s="1"/>
  <c r="G90" i="2"/>
  <c r="E90" i="2"/>
  <c r="F90" i="2" s="1"/>
  <c r="G89" i="2"/>
  <c r="E89" i="2"/>
  <c r="F89" i="2" s="1"/>
  <c r="G88" i="2"/>
  <c r="E88" i="2"/>
  <c r="F88" i="2" s="1"/>
  <c r="G87" i="2"/>
  <c r="E87" i="2"/>
  <c r="F87" i="2" s="1"/>
  <c r="G86" i="2"/>
  <c r="E86" i="2"/>
  <c r="F86" i="2" s="1"/>
  <c r="G85" i="2"/>
  <c r="E85" i="2"/>
  <c r="F85" i="2" s="1"/>
  <c r="G83" i="2"/>
  <c r="E83" i="2"/>
  <c r="G82" i="2"/>
  <c r="E82" i="2"/>
  <c r="G80" i="2"/>
  <c r="E80" i="2"/>
  <c r="G79" i="2"/>
  <c r="E79" i="2"/>
  <c r="F79" i="2" s="1"/>
  <c r="G78" i="2"/>
  <c r="E78" i="2"/>
  <c r="G77" i="2"/>
  <c r="E77" i="2"/>
  <c r="F77" i="2" s="1"/>
  <c r="G76" i="2"/>
  <c r="E76" i="2"/>
  <c r="G74" i="2"/>
  <c r="E74" i="2"/>
  <c r="F74" i="2" s="1"/>
  <c r="G73" i="2"/>
  <c r="E73" i="2"/>
  <c r="G72" i="2"/>
  <c r="E72" i="2"/>
  <c r="F72" i="2" s="1"/>
  <c r="F73" i="2" l="1"/>
  <c r="F78" i="2"/>
  <c r="F80" i="2"/>
  <c r="F83" i="2"/>
  <c r="F94" i="2"/>
  <c r="F82" i="2"/>
  <c r="F279" i="2"/>
  <c r="G143" i="2"/>
  <c r="E84" i="2"/>
  <c r="F84" i="2" s="1"/>
  <c r="G81" i="2"/>
  <c r="G119" i="2"/>
  <c r="G84" i="2"/>
  <c r="E143" i="2"/>
  <c r="F143" i="2" s="1"/>
  <c r="E119" i="2"/>
  <c r="F119" i="2" s="1"/>
  <c r="E75" i="2"/>
  <c r="F76" i="2"/>
  <c r="G75" i="2"/>
  <c r="E81" i="2"/>
  <c r="F75" i="2" l="1"/>
  <c r="F81" i="2"/>
  <c r="G95" i="2"/>
  <c r="E95" i="2"/>
  <c r="F95" i="2" s="1"/>
  <c r="E185" i="2"/>
  <c r="G185" i="2"/>
  <c r="E186" i="2"/>
  <c r="F186" i="2" s="1"/>
  <c r="G186" i="2"/>
  <c r="E187" i="2"/>
  <c r="F187" i="2" s="1"/>
  <c r="G187" i="2"/>
  <c r="E188" i="2"/>
  <c r="F188" i="2" s="1"/>
  <c r="G188" i="2"/>
  <c r="E181" i="2"/>
  <c r="F181" i="2" s="1"/>
  <c r="G181" i="2"/>
  <c r="E182" i="2"/>
  <c r="F182" i="2" s="1"/>
  <c r="G182" i="2"/>
  <c r="E183" i="2"/>
  <c r="F183" i="2" s="1"/>
  <c r="G183" i="2"/>
  <c r="E184" i="2"/>
  <c r="F184" i="2" s="1"/>
  <c r="G184" i="2"/>
  <c r="G180" i="2"/>
  <c r="E180" i="2"/>
  <c r="F180" i="2" s="1"/>
  <c r="G178" i="2"/>
  <c r="E178" i="2"/>
  <c r="F178" i="2" s="1"/>
  <c r="G177" i="2"/>
  <c r="E177" i="2"/>
  <c r="E175" i="2"/>
  <c r="F175" i="2" s="1"/>
  <c r="G175" i="2"/>
  <c r="G174" i="2"/>
  <c r="E174" i="2"/>
  <c r="F174" i="2" s="1"/>
  <c r="G173" i="2"/>
  <c r="E173" i="2"/>
  <c r="F173" i="2" s="1"/>
  <c r="G171" i="2"/>
  <c r="E171" i="2"/>
  <c r="F171" i="2" s="1"/>
  <c r="G170" i="2"/>
  <c r="E170" i="2"/>
  <c r="F170" i="2" s="1"/>
  <c r="E167" i="2"/>
  <c r="F167" i="2" s="1"/>
  <c r="G167" i="2"/>
  <c r="E168" i="2"/>
  <c r="F168" i="2" s="1"/>
  <c r="G168" i="2"/>
  <c r="G166" i="2"/>
  <c r="E166" i="2"/>
  <c r="F166" i="2" s="1"/>
  <c r="G165" i="2"/>
  <c r="E165" i="2"/>
  <c r="F165" i="2" s="1"/>
  <c r="G163" i="2"/>
  <c r="E163" i="2"/>
  <c r="F163" i="2" s="1"/>
  <c r="G162" i="2"/>
  <c r="E162" i="2"/>
  <c r="F162" i="2" s="1"/>
  <c r="G161" i="2"/>
  <c r="E161" i="2"/>
  <c r="G159" i="2"/>
  <c r="E159" i="2"/>
  <c r="G158" i="2"/>
  <c r="E158" i="2"/>
  <c r="F158" i="2" s="1"/>
  <c r="G156" i="2"/>
  <c r="E156" i="2"/>
  <c r="F156" i="2" s="1"/>
  <c r="G155" i="2"/>
  <c r="E155" i="2"/>
  <c r="G153" i="2"/>
  <c r="E153" i="2"/>
  <c r="F153" i="2" s="1"/>
  <c r="G152" i="2"/>
  <c r="E152" i="2"/>
  <c r="G179" i="2" l="1"/>
  <c r="F185" i="2"/>
  <c r="E154" i="2"/>
  <c r="F154" i="2" s="1"/>
  <c r="F155" i="2"/>
  <c r="E151" i="2"/>
  <c r="F151" i="2" s="1"/>
  <c r="G154" i="2"/>
  <c r="E157" i="2"/>
  <c r="F157" i="2" s="1"/>
  <c r="E169" i="2"/>
  <c r="F169" i="2" s="1"/>
  <c r="E164" i="2"/>
  <c r="F164" i="2" s="1"/>
  <c r="E160" i="2"/>
  <c r="F160" i="2" s="1"/>
  <c r="E172" i="2"/>
  <c r="F172" i="2" s="1"/>
  <c r="E176" i="2"/>
  <c r="F176" i="2" s="1"/>
  <c r="F152" i="2"/>
  <c r="F159" i="2"/>
  <c r="F161" i="2"/>
  <c r="F177" i="2"/>
  <c r="E179" i="2"/>
  <c r="F179" i="2" s="1"/>
  <c r="G176" i="2"/>
  <c r="G172" i="2"/>
  <c r="G169" i="2"/>
  <c r="G164" i="2"/>
  <c r="G160" i="2"/>
  <c r="G157" i="2"/>
  <c r="G151" i="2"/>
  <c r="E148" i="2"/>
  <c r="F148" i="2" s="1"/>
  <c r="G148" i="2"/>
  <c r="E149" i="2"/>
  <c r="F149" i="2" s="1"/>
  <c r="G149" i="2"/>
  <c r="E150" i="2"/>
  <c r="F150" i="2" s="1"/>
  <c r="G150" i="2"/>
  <c r="G147" i="2"/>
  <c r="E147" i="2"/>
  <c r="F147" i="2" s="1"/>
  <c r="G146" i="2"/>
  <c r="E146" i="2"/>
  <c r="F146" i="2" s="1"/>
  <c r="E145" i="2" l="1"/>
  <c r="F145" i="2" s="1"/>
  <c r="G145" i="2"/>
  <c r="G189" i="2" s="1"/>
  <c r="E63" i="2"/>
  <c r="F63" i="2" s="1"/>
  <c r="G63" i="2"/>
  <c r="E64" i="2"/>
  <c r="F64" i="2" s="1"/>
  <c r="G64" i="2"/>
  <c r="E65" i="2"/>
  <c r="G65" i="2"/>
  <c r="E66" i="2"/>
  <c r="F66" i="2" s="1"/>
  <c r="G66" i="2"/>
  <c r="E67" i="2"/>
  <c r="F67" i="2" s="1"/>
  <c r="G67" i="2"/>
  <c r="E68" i="2"/>
  <c r="F68" i="2" s="1"/>
  <c r="G68" i="2"/>
  <c r="E69" i="2"/>
  <c r="F69" i="2" s="1"/>
  <c r="G69" i="2"/>
  <c r="E70" i="2"/>
  <c r="F70" i="2" s="1"/>
  <c r="G70" i="2"/>
  <c r="G62" i="2"/>
  <c r="E62" i="2"/>
  <c r="F62" i="2" s="1"/>
  <c r="G61" i="2"/>
  <c r="E61" i="2"/>
  <c r="F61" i="2" s="1"/>
  <c r="G59" i="2"/>
  <c r="E59" i="2"/>
  <c r="F59" i="2" s="1"/>
  <c r="G58" i="2"/>
  <c r="E58" i="2"/>
  <c r="F58" i="2" s="1"/>
  <c r="E14" i="3" l="1"/>
  <c r="G280" i="2"/>
  <c r="F65" i="2"/>
  <c r="E189" i="2"/>
  <c r="B29" i="5"/>
  <c r="B9" i="5"/>
  <c r="E8" i="5"/>
  <c r="G6" i="5"/>
  <c r="E6" i="5"/>
  <c r="C3" i="5"/>
  <c r="H35" i="5" s="1"/>
  <c r="B19" i="3"/>
  <c r="B17" i="3"/>
  <c r="D15" i="3"/>
  <c r="D29" i="5" s="1"/>
  <c r="A3" i="3"/>
  <c r="D2" i="3"/>
  <c r="B2" i="3"/>
  <c r="F27" i="7"/>
  <c r="E27" i="7"/>
  <c r="G26" i="7"/>
  <c r="G25" i="7"/>
  <c r="G24" i="7"/>
  <c r="O23" i="7"/>
  <c r="N23" i="7"/>
  <c r="M23" i="7"/>
  <c r="L23" i="7"/>
  <c r="K23" i="7"/>
  <c r="J23" i="7"/>
  <c r="I23" i="7"/>
  <c r="H23" i="7"/>
  <c r="G23" i="7"/>
  <c r="F23" i="7"/>
  <c r="E23" i="7"/>
  <c r="D23" i="7"/>
  <c r="G22" i="7"/>
  <c r="G21" i="7"/>
  <c r="G20" i="7"/>
  <c r="G19" i="7"/>
  <c r="G18" i="7"/>
  <c r="G17" i="7"/>
  <c r="G16" i="7"/>
  <c r="G15" i="7"/>
  <c r="G14" i="7"/>
  <c r="G13" i="7"/>
  <c r="O12" i="7"/>
  <c r="N12" i="7"/>
  <c r="M12" i="7"/>
  <c r="L12" i="7"/>
  <c r="K12" i="7"/>
  <c r="J12" i="7"/>
  <c r="I12" i="7"/>
  <c r="H12" i="7"/>
  <c r="G12" i="7"/>
  <c r="F12" i="7"/>
  <c r="E12" i="7"/>
  <c r="D12" i="7"/>
  <c r="G11" i="7"/>
  <c r="G10" i="7"/>
  <c r="G9" i="7"/>
  <c r="G8" i="7" s="1"/>
  <c r="G27" i="7" s="1"/>
  <c r="O8" i="7"/>
  <c r="O27" i="7" s="1"/>
  <c r="N8" i="7"/>
  <c r="N27" i="7" s="1"/>
  <c r="M8" i="7"/>
  <c r="M27" i="7" s="1"/>
  <c r="L8" i="7"/>
  <c r="L27" i="7" s="1"/>
  <c r="K8" i="7"/>
  <c r="J8" i="7"/>
  <c r="J27" i="7" s="1"/>
  <c r="I8" i="7"/>
  <c r="I27" i="7" s="1"/>
  <c r="H8" i="7"/>
  <c r="H27" i="7" s="1"/>
  <c r="F8" i="7"/>
  <c r="E8" i="7"/>
  <c r="D8" i="7"/>
  <c r="D27" i="7" s="1"/>
  <c r="G2" i="7"/>
  <c r="T19" i="6"/>
  <c r="S19" i="6"/>
  <c r="R19" i="6"/>
  <c r="Q19" i="6"/>
  <c r="P19" i="6"/>
  <c r="O19" i="6"/>
  <c r="N19" i="6"/>
  <c r="M19" i="6"/>
  <c r="L19" i="6"/>
  <c r="K19" i="6"/>
  <c r="J19" i="6"/>
  <c r="I19" i="6"/>
  <c r="H19" i="6"/>
  <c r="G19" i="6"/>
  <c r="F19" i="6"/>
  <c r="C19" i="6"/>
  <c r="H18" i="6"/>
  <c r="E18" i="6"/>
  <c r="D18" i="6"/>
  <c r="H17" i="6"/>
  <c r="E17" i="6"/>
  <c r="D17" i="6"/>
  <c r="H16" i="6"/>
  <c r="E16" i="6"/>
  <c r="D16" i="6"/>
  <c r="H15" i="6"/>
  <c r="E15" i="6"/>
  <c r="D15" i="6"/>
  <c r="H14" i="6"/>
  <c r="E14" i="6"/>
  <c r="D14" i="6"/>
  <c r="H13" i="6"/>
  <c r="E13" i="6"/>
  <c r="D13" i="6" s="1"/>
  <c r="H12" i="6"/>
  <c r="E12" i="6"/>
  <c r="D12" i="6"/>
  <c r="H11" i="6"/>
  <c r="E11" i="6"/>
  <c r="D11" i="6"/>
  <c r="H10" i="6"/>
  <c r="E10" i="6"/>
  <c r="D10" i="6"/>
  <c r="H9" i="6"/>
  <c r="E9" i="6"/>
  <c r="D9" i="6"/>
  <c r="L2" i="6"/>
  <c r="G60" i="2"/>
  <c r="E60" i="2"/>
  <c r="F60" i="2" s="1"/>
  <c r="G57" i="2"/>
  <c r="E57" i="2"/>
  <c r="F57" i="2" s="1"/>
  <c r="G56" i="2"/>
  <c r="E56" i="2"/>
  <c r="F56" i="2" s="1"/>
  <c r="G55" i="2"/>
  <c r="E55" i="2"/>
  <c r="F55" i="2" s="1"/>
  <c r="G54" i="2"/>
  <c r="E54" i="2"/>
  <c r="F54" i="2" s="1"/>
  <c r="G53" i="2"/>
  <c r="E53" i="2"/>
  <c r="F53" i="2" s="1"/>
  <c r="G52" i="2"/>
  <c r="E52" i="2"/>
  <c r="F52" i="2" s="1"/>
  <c r="G50" i="2"/>
  <c r="E50" i="2"/>
  <c r="F50" i="2" s="1"/>
  <c r="G49" i="2"/>
  <c r="E49" i="2"/>
  <c r="F49" i="2" s="1"/>
  <c r="G48" i="2"/>
  <c r="E48" i="2"/>
  <c r="F48" i="2" s="1"/>
  <c r="G45" i="2"/>
  <c r="E45" i="2"/>
  <c r="F45" i="2" s="1"/>
  <c r="G44" i="2"/>
  <c r="E44" i="2"/>
  <c r="F44" i="2" s="1"/>
  <c r="G43" i="2"/>
  <c r="E43" i="2"/>
  <c r="F43" i="2" s="1"/>
  <c r="G42" i="2"/>
  <c r="E42" i="2"/>
  <c r="G41" i="2"/>
  <c r="E41" i="2"/>
  <c r="F41" i="2" s="1"/>
  <c r="G40" i="2"/>
  <c r="E40" i="2"/>
  <c r="G38" i="2"/>
  <c r="E38" i="2"/>
  <c r="F38" i="2" s="1"/>
  <c r="G37" i="2"/>
  <c r="E37" i="2"/>
  <c r="F37" i="2" s="1"/>
  <c r="G36" i="2"/>
  <c r="E36" i="2"/>
  <c r="G35" i="2"/>
  <c r="E35" i="2"/>
  <c r="F35" i="2" s="1"/>
  <c r="G34" i="2"/>
  <c r="E34" i="2"/>
  <c r="G32" i="2"/>
  <c r="E32" i="2"/>
  <c r="G31" i="2"/>
  <c r="E31" i="2"/>
  <c r="G29" i="2"/>
  <c r="E29" i="2"/>
  <c r="F29" i="2" s="1"/>
  <c r="G28" i="2"/>
  <c r="E28" i="2"/>
  <c r="G27" i="2"/>
  <c r="E27" i="2"/>
  <c r="G26" i="2"/>
  <c r="E26" i="2"/>
  <c r="G25" i="2"/>
  <c r="E25" i="2"/>
  <c r="F25" i="2" s="1"/>
  <c r="G24" i="2"/>
  <c r="E24" i="2"/>
  <c r="G22" i="2"/>
  <c r="E22" i="2"/>
  <c r="F22" i="2" s="1"/>
  <c r="G21" i="2"/>
  <c r="E21" i="2"/>
  <c r="K27" i="7" l="1"/>
  <c r="F189" i="2"/>
  <c r="E280" i="2"/>
  <c r="F26" i="2"/>
  <c r="F28" i="2"/>
  <c r="D19" i="6"/>
  <c r="E19" i="6"/>
  <c r="F27" i="2"/>
  <c r="F32" i="2"/>
  <c r="F40" i="2"/>
  <c r="F42" i="2"/>
  <c r="F36" i="2"/>
  <c r="F34" i="2"/>
  <c r="F31" i="2"/>
  <c r="F24" i="2"/>
  <c r="F21" i="2"/>
  <c r="E33" i="2"/>
  <c r="F33" i="2" s="1"/>
  <c r="G30" i="2"/>
  <c r="E51" i="2"/>
  <c r="F51" i="2" s="1"/>
  <c r="G51" i="2"/>
  <c r="G71" i="2" s="1"/>
  <c r="E13" i="3" s="1"/>
  <c r="G33" i="2"/>
  <c r="G20" i="2"/>
  <c r="E30" i="2"/>
  <c r="G39" i="2"/>
  <c r="G23" i="2"/>
  <c r="E23" i="2"/>
  <c r="E39" i="2"/>
  <c r="F39" i="2" s="1"/>
  <c r="E20" i="2"/>
  <c r="E46" i="2" s="1"/>
  <c r="F46" i="2" s="1"/>
  <c r="G46" i="2" l="1"/>
  <c r="E12" i="3" s="1"/>
  <c r="C14" i="3"/>
  <c r="F280" i="2"/>
  <c r="F23" i="2"/>
  <c r="F30" i="2"/>
  <c r="F20" i="2"/>
  <c r="E71" i="2"/>
  <c r="E144" i="2" s="1"/>
  <c r="C13" i="3" s="1"/>
  <c r="G144" i="2"/>
  <c r="E47" i="2"/>
  <c r="C12" i="3" s="1"/>
  <c r="F71" i="2" l="1"/>
  <c r="F144" i="2" s="1"/>
  <c r="C29" i="5"/>
  <c r="G47" i="2"/>
  <c r="F47" i="2"/>
  <c r="E15" i="3" l="1"/>
  <c r="E29" i="5" s="1"/>
  <c r="A22" i="5" l="1"/>
  <c r="A23" i="5"/>
</calcChain>
</file>

<file path=xl/comments1.xml><?xml version="1.0" encoding="utf-8"?>
<comments xmlns="http://schemas.openxmlformats.org/spreadsheetml/2006/main">
  <authors>
    <author>Тодоров Олександр Болеславович</author>
  </authors>
  <commentList>
    <comment ref="A1" authorId="0" shapeId="0">
      <text>
        <r>
          <rPr>
            <b/>
            <sz val="9"/>
            <color indexed="81"/>
            <rFont val="Tahoma"/>
            <family val="2"/>
            <charset val="204"/>
          </rPr>
          <t>Версія шаблону 1.2 (на 2025 рік)</t>
        </r>
      </text>
    </comment>
    <comment ref="C4" authorId="0" shapeId="0">
      <text>
        <r>
          <rPr>
            <sz val="9"/>
            <color indexed="81"/>
            <rFont val="Tahoma"/>
            <family val="2"/>
            <charset val="204"/>
          </rPr>
          <t>дата укладення договору з Фондом</t>
        </r>
      </text>
    </comment>
    <comment ref="E4" authorId="0" shapeId="0">
      <text>
        <r>
          <rPr>
            <sz val="9"/>
            <color indexed="81"/>
            <rFont val="Tahoma"/>
            <family val="2"/>
            <charset val="204"/>
          </rPr>
          <t>номер укладеного договору з Фондом</t>
        </r>
      </text>
    </comment>
    <comment ref="C5" authorId="0" shapeId="0">
      <text>
        <r>
          <rPr>
            <sz val="9"/>
            <color indexed="81"/>
            <rFont val="Tahoma"/>
            <family val="2"/>
            <charset val="204"/>
          </rPr>
          <t>назва місяця, за який формується звітність</t>
        </r>
      </text>
    </comment>
    <comment ref="B6" authorId="0" shapeId="0">
      <text>
        <r>
          <rPr>
            <b/>
            <sz val="12"/>
            <color indexed="81"/>
            <rFont val="Times New Roman"/>
            <family val="1"/>
            <charset val="204"/>
          </rPr>
          <t>! назва міста надавача</t>
        </r>
      </text>
    </comment>
    <comment ref="A8" authorId="0" shapeId="0">
      <text>
        <r>
          <rPr>
            <sz val="9"/>
            <color indexed="81"/>
            <rFont val="Tahoma"/>
            <family val="2"/>
            <charset val="204"/>
          </rPr>
          <t>найменування надавача комплексної соціальної послуги (якщо надавач є ФОПом - залишати поле пустим)</t>
        </r>
      </text>
    </comment>
    <comment ref="C10" authorId="0" shapeId="0">
      <text>
        <r>
          <rPr>
            <sz val="9"/>
            <color indexed="81"/>
            <rFont val="Tahoma"/>
            <family val="2"/>
            <charset val="204"/>
          </rPr>
          <t>ПОСАДА та ПІБ керівника організації</t>
        </r>
      </text>
    </comment>
    <comment ref="C12" authorId="0" shapeId="0">
      <text>
        <r>
          <rPr>
            <sz val="9"/>
            <color indexed="81"/>
            <rFont val="Tahoma"/>
            <family val="2"/>
            <charset val="204"/>
          </rPr>
          <t>назва відповідного документа організації</t>
        </r>
      </text>
    </comment>
    <comment ref="C14" authorId="0" shapeId="0">
      <text>
        <r>
          <rPr>
            <sz val="9"/>
            <color indexed="81"/>
            <rFont val="Tahoma"/>
            <family val="2"/>
            <charset val="204"/>
          </rPr>
          <t>Заповнюється у випадку, коли надавач соціальної послуги фізична особа-підприємець</t>
        </r>
      </text>
    </comment>
    <comment ref="C16" authorId="0" shapeId="0">
      <text>
        <r>
          <rPr>
            <sz val="9"/>
            <color indexed="81"/>
            <rFont val="Tahoma"/>
            <family val="2"/>
            <charset val="204"/>
          </rPr>
          <t>назва відповідного документа фізичної особи-підприємця</t>
        </r>
      </text>
    </comment>
    <comment ref="J17" authorId="0" shapeId="0">
      <text>
        <r>
          <rPr>
            <b/>
            <sz val="9"/>
            <color indexed="81"/>
            <rFont val="Tahoma"/>
            <family val="2"/>
            <charset val="204"/>
          </rPr>
          <t xml:space="preserve">!!! колонка для заповнення
</t>
        </r>
        <r>
          <rPr>
            <sz val="9"/>
            <color indexed="81"/>
            <rFont val="Tahoma"/>
            <family val="2"/>
            <charset val="204"/>
          </rPr>
          <t>Заповнюються лише ті клітинки, які незаблоковані</t>
        </r>
      </text>
    </comment>
    <comment ref="K17" authorId="0" shapeId="0">
      <text>
        <r>
          <rPr>
            <b/>
            <sz val="9"/>
            <color indexed="81"/>
            <rFont val="Tahoma"/>
            <family val="2"/>
            <charset val="204"/>
          </rPr>
          <t xml:space="preserve">!!! колонка для заповнення
</t>
        </r>
        <r>
          <rPr>
            <sz val="9"/>
            <color indexed="81"/>
            <rFont val="Tahoma"/>
            <family val="2"/>
            <charset val="204"/>
          </rPr>
          <t>Заповнюються лише ті клітинки, які незаблоковані</t>
        </r>
      </text>
    </comment>
  </commentList>
</comments>
</file>

<file path=xl/comments2.xml><?xml version="1.0" encoding="utf-8"?>
<comments xmlns="http://schemas.openxmlformats.org/spreadsheetml/2006/main">
  <authors>
    <author>Тодоров Олександр Болеславович</author>
  </authors>
  <commentList>
    <comment ref="A1" authorId="0" shapeId="0">
      <text>
        <r>
          <rPr>
            <sz val="9"/>
            <color indexed="81"/>
            <rFont val="Tahoma"/>
            <family val="2"/>
            <charset val="204"/>
          </rPr>
          <t xml:space="preserve">У даній таблиці, </t>
        </r>
        <r>
          <rPr>
            <b/>
            <sz val="9"/>
            <color indexed="81"/>
            <rFont val="Tahoma"/>
            <family val="2"/>
            <charset val="204"/>
          </rPr>
          <t>значення які не відповідають</t>
        </r>
        <r>
          <rPr>
            <sz val="9"/>
            <color indexed="81"/>
            <rFont val="Tahoma"/>
            <family val="2"/>
            <charset val="204"/>
          </rPr>
          <t xml:space="preserve"> значенням з інших граф таблиці, будуть </t>
        </r>
        <r>
          <rPr>
            <b/>
            <sz val="9"/>
            <color indexed="81"/>
            <rFont val="Tahoma"/>
            <family val="2"/>
            <charset val="204"/>
          </rPr>
          <t>автоматично виділятись жовтим кольором</t>
        </r>
      </text>
    </comment>
    <comment ref="C9" authorId="0" shapeId="0">
      <text>
        <r>
          <rPr>
            <sz val="8"/>
            <color indexed="81"/>
            <rFont val="Tahoma"/>
            <family val="2"/>
            <charset val="204"/>
          </rPr>
          <t>наприклад: якщо кількість осіб у графі 3 буде менша за кількість осіб у графі 4, значення у графі 3 буде автоматично виділено жовтим кольором</t>
        </r>
      </text>
    </comment>
    <comment ref="A24" authorId="0" shapeId="0">
      <text>
        <r>
          <rPr>
            <sz val="9"/>
            <color indexed="81"/>
            <rFont val="Tahoma"/>
            <family val="2"/>
            <charset val="204"/>
          </rPr>
          <t>ПІБ виконавця, посада, контактний номер телефону)</t>
        </r>
      </text>
    </comment>
  </commentList>
</comments>
</file>

<file path=xl/comments3.xml><?xml version="1.0" encoding="utf-8"?>
<comments xmlns="http://schemas.openxmlformats.org/spreadsheetml/2006/main">
  <authors>
    <author>Тодоров Олександр Болеславович</author>
  </authors>
  <commentList>
    <comment ref="K9" authorId="0" shapeId="0">
      <text>
        <r>
          <rPr>
            <sz val="9"/>
            <color indexed="81"/>
            <rFont val="Tahoma"/>
            <charset val="1"/>
          </rPr>
          <t>У цій колонці сума колонок H, I, J має дорівнювати сумі колонок L, M, N, O; інакше висвітиться помилка</t>
        </r>
      </text>
    </comment>
    <comment ref="A32" authorId="0" shapeId="0">
      <text>
        <r>
          <rPr>
            <sz val="9"/>
            <color indexed="81"/>
            <rFont val="Tahoma"/>
            <family val="2"/>
            <charset val="204"/>
          </rPr>
          <t>ПІБ виконавця, посада, контактний номер телефону</t>
        </r>
      </text>
    </comment>
  </commentList>
</comments>
</file>

<file path=xl/comments4.xml><?xml version="1.0" encoding="utf-8"?>
<comments xmlns="http://schemas.openxmlformats.org/spreadsheetml/2006/main">
  <authors>
    <author>Тодоров Олександр Болеславович</author>
  </authors>
  <commentList>
    <comment ref="L9" authorId="0" shapeId="0">
      <text>
        <r>
          <rPr>
            <sz val="9"/>
            <color indexed="81"/>
            <rFont val="Tahoma"/>
            <family val="2"/>
            <charset val="204"/>
          </rPr>
          <t xml:space="preserve">У випадку, якщо надання соц. послуги згідно договору з Фондом розпочалося не з початку місяця, то у даному рядку необхідно змінити значення клітинки відповідного місяця початку надання соц послуги на актуальну кількість робочих днів у даному місяці  </t>
        </r>
      </text>
    </comment>
    <comment ref="G12" authorId="0" shapeId="0">
      <text>
        <r>
          <rPr>
            <b/>
            <sz val="9"/>
            <color indexed="81"/>
            <rFont val="Tahoma"/>
            <family val="2"/>
            <charset val="204"/>
          </rPr>
          <t>!!! Колонка для заповнення</t>
        </r>
      </text>
    </comment>
    <comment ref="I12" authorId="0" shapeId="0">
      <text>
        <r>
          <rPr>
            <b/>
            <sz val="9"/>
            <color indexed="81"/>
            <rFont val="Tahoma"/>
            <family val="2"/>
            <charset val="204"/>
          </rPr>
          <t>!!! Клітинка Для заповнення</t>
        </r>
        <r>
          <rPr>
            <sz val="9"/>
            <color indexed="81"/>
            <rFont val="Tahoma"/>
            <family val="2"/>
            <charset val="204"/>
          </rPr>
          <t xml:space="preserve">
Необхідно вказати коефіцієнт територіальної громади, який береться з додатку №6 договору з Фондом (має бути 1; 1,3; 1,6; 2,1 або 2,5)</t>
        </r>
      </text>
    </comment>
    <comment ref="E17" authorId="0" shapeId="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 ref="E19" authorId="0" shapeId="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List>
</comments>
</file>

<file path=xl/comments5.xml><?xml version="1.0" encoding="utf-8"?>
<comments xmlns="http://schemas.openxmlformats.org/spreadsheetml/2006/main">
  <authors>
    <author>Тодоров Олександр Болеславович</author>
  </authors>
  <commentList>
    <comment ref="A2" authorId="0" shapeId="0">
      <text>
        <r>
          <rPr>
            <sz val="9"/>
            <color indexed="81"/>
            <rFont val="Tahoma"/>
            <family val="2"/>
            <charset val="204"/>
          </rPr>
          <t>в цьому полі необхідно вказати назву посади керівника і назву організації надвача соціальної послуги, наприклад: 
-Директор Благодійної організації "Назва організації"- 
або 
-Фізична особа підпиємець
(ПІБ керівника або ПІБ ФОПа у цій клітинці вказувати не потрібно)</t>
        </r>
      </text>
    </comment>
    <comment ref="A3" authorId="0" shapeId="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 ref="D22" authorId="0" shapeId="0">
      <text>
        <r>
          <rPr>
            <sz val="9"/>
            <color indexed="81"/>
            <rFont val="Tahoma"/>
            <family val="2"/>
            <charset val="204"/>
          </rPr>
          <t>тут вказується фактична вартість надання соціальної послуги за звітний місяць з клітинки G29</t>
        </r>
        <r>
          <rPr>
            <b/>
            <sz val="9"/>
            <color indexed="81"/>
            <rFont val="Tahoma"/>
            <family val="2"/>
            <charset val="204"/>
          </rPr>
          <t xml:space="preserve"> (прописом)</t>
        </r>
      </text>
    </comment>
    <comment ref="D23" authorId="0" shapeId="0">
      <text>
        <r>
          <rPr>
            <sz val="9"/>
            <color indexed="81"/>
            <rFont val="Tahoma"/>
            <family val="2"/>
            <charset val="204"/>
          </rPr>
          <t>тут вказується фактична вартість надання соціальної послуги за звітний місяць з клітинки I29</t>
        </r>
        <r>
          <rPr>
            <b/>
            <sz val="9"/>
            <color indexed="81"/>
            <rFont val="Tahoma"/>
            <family val="2"/>
            <charset val="204"/>
          </rPr>
          <t xml:space="preserve"> (прописом)</t>
        </r>
      </text>
    </comment>
    <comment ref="F29" authorId="0" shapeId="0">
      <text>
        <r>
          <rPr>
            <sz val="9"/>
            <color indexed="81"/>
            <rFont val="Tahoma"/>
            <family val="2"/>
            <charset val="204"/>
          </rPr>
          <t xml:space="preserve">Заповнюється тільки для </t>
        </r>
        <r>
          <rPr>
            <b/>
            <sz val="9"/>
            <color indexed="81"/>
            <rFont val="Tahoma"/>
            <family val="2"/>
            <charset val="204"/>
          </rPr>
          <t>не платників ПДВ</t>
        </r>
        <r>
          <rPr>
            <sz val="9"/>
            <color indexed="81"/>
            <rFont val="Tahoma"/>
            <family val="2"/>
            <charset val="204"/>
          </rPr>
          <t>.вказується запланована вартість послуги на відповідний (звітний) місяць згідно додатка №6 Договору (Розрахунок ціни договору), укладеного з Фондом.</t>
        </r>
      </text>
    </comment>
    <comment ref="H29" authorId="0" shapeId="0">
      <text>
        <r>
          <rPr>
            <b/>
            <sz val="9"/>
            <color indexed="81"/>
            <rFont val="Tahoma"/>
            <family val="2"/>
            <charset val="204"/>
          </rPr>
          <t>Заповнюється тільки для платників ПДВ</t>
        </r>
        <r>
          <rPr>
            <sz val="9"/>
            <color indexed="81"/>
            <rFont val="Tahoma"/>
            <family val="2"/>
            <charset val="204"/>
          </rPr>
          <t xml:space="preserve">. Якщо договором передбачено ПДВ, то тут вказується запланована вартість послуги на відповідний (звітний) місяць </t>
        </r>
        <r>
          <rPr>
            <b/>
            <sz val="9"/>
            <color indexed="81"/>
            <rFont val="Tahoma"/>
            <family val="2"/>
            <charset val="204"/>
          </rPr>
          <t>разом за ПДВ</t>
        </r>
        <r>
          <rPr>
            <sz val="9"/>
            <color indexed="81"/>
            <rFont val="Tahoma"/>
            <family val="2"/>
            <charset val="204"/>
          </rPr>
          <t xml:space="preserve"> згідно додатка №6 Договору (Розрахунок ціни договору), укладеному з Фондом.</t>
        </r>
      </text>
    </comment>
    <comment ref="G35" authorId="0" shapeId="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List>
</comments>
</file>

<file path=xl/sharedStrings.xml><?xml version="1.0" encoding="utf-8"?>
<sst xmlns="http://schemas.openxmlformats.org/spreadsheetml/2006/main" count="782" uniqueCount="271">
  <si>
    <t>Обсяг проведеного заходу (годин)</t>
  </si>
  <si>
    <t>Кількість заходів (од.)</t>
  </si>
  <si>
    <t>Кількість годин на один захід (годин)</t>
  </si>
  <si>
    <t>Кількість годин фактично проведених заходів (годин)</t>
  </si>
  <si>
    <t>Фахівець із соціальної роботи</t>
  </si>
  <si>
    <t>Х</t>
  </si>
  <si>
    <t>Найменування заходу, що становить зміст комплексної соціальної послуги з формування життєстійкості</t>
  </si>
  <si>
    <t>(найменування надавача соціальних послуг)</t>
  </si>
  <si>
    <t>Надавач комплексної соціальної послуги</t>
  </si>
  <si>
    <t>м.</t>
  </si>
  <si>
    <t>за</t>
  </si>
  <si>
    <t>(посада, прізвище, власне ім’я, по батькові (за наявності)</t>
  </si>
  <si>
    <t>в особі</t>
  </si>
  <si>
    <t>(назва та реквізити документа)</t>
  </si>
  <si>
    <t>що діє на підставі</t>
  </si>
  <si>
    <t>(прізвище, власне ім’я, по батькові (за наявності) фізичної особи - підприємця, що надає соціальні послуги)</t>
  </si>
  <si>
    <t>(або</t>
  </si>
  <si>
    <t>Посада</t>
  </si>
  <si>
    <t>№ з/п</t>
  </si>
  <si>
    <t>1.</t>
  </si>
  <si>
    <t>2.</t>
  </si>
  <si>
    <t>3.</t>
  </si>
  <si>
    <t>Практичний психолог/психолог (соціальна робота)</t>
  </si>
  <si>
    <t>Керівник</t>
  </si>
  <si>
    <t>(підпис)</t>
  </si>
  <si>
    <t>Головний бухгалтер</t>
  </si>
  <si>
    <t>(прізвище, власне ім'я та по батькові (за наявності)</t>
  </si>
  <si>
    <t>202     року</t>
  </si>
  <si>
    <t>"      "</t>
  </si>
  <si>
    <t>№</t>
  </si>
  <si>
    <t xml:space="preserve"> під час надання комплексної соціальної послуги</t>
  </si>
  <si>
    <t>Акт реалізованих заходів</t>
  </si>
  <si>
    <t>),</t>
  </si>
  <si>
    <t>ВСЬОГО</t>
  </si>
  <si>
    <t>Практичний психолог/ Психолог (соціальна сфера) </t>
  </si>
  <si>
    <t>Фахівець із соціальної роботи </t>
  </si>
  <si>
    <t>Соціальний менеджер/ Фахівець із соціальної роботи*</t>
  </si>
  <si>
    <t>Кількість фактичних годин надання комлексної соціальної послуги з формування життєстійкості фахівцями протягом звітного періоду, од. **</t>
  </si>
  <si>
    <t xml:space="preserve">Кількість осіб, яким надано комплексну соціальну послугу з формування життєстійкості </t>
  </si>
  <si>
    <t>Кількість фахівців</t>
  </si>
  <si>
    <t>станом на 01</t>
  </si>
  <si>
    <t xml:space="preserve">(найменування місцевого учасника експериментального проекту) </t>
  </si>
  <si>
    <t>(власне ім'я, прізвище)</t>
  </si>
  <si>
    <t>ЗА ВИКОНАВЦЯ</t>
  </si>
  <si>
    <t>ЗА ЗАМОВНИКА</t>
  </si>
  <si>
    <t>Кількість здійснених заходів, що становлять зміст комплексної соціальної послуги формування життєстійкості</t>
  </si>
  <si>
    <t>Кількість фахівців*</t>
  </si>
  <si>
    <t>(</t>
  </si>
  <si>
    <t>202__ року</t>
  </si>
  <si>
    <t>(реквізити договору про забезпечення надання комплексної соціальної послуги з формування життєстійкості)</t>
  </si>
  <si>
    <t>відповідно до договору від</t>
  </si>
  <si>
    <t xml:space="preserve">Акт № ____
надання комплексної соціальної послуги 
з формування життєстійкості </t>
  </si>
  <si>
    <t>(підпис)                           власне ім'я, прізвище</t>
  </si>
  <si>
    <t>Керівник Фонду соціального захисту осіб з інвалідністю</t>
  </si>
  <si>
    <t xml:space="preserve">ЗАТВЕРДЖУЮ        </t>
  </si>
  <si>
    <t xml:space="preserve">ЗАТВЕРДЖУЮ                 
</t>
  </si>
  <si>
    <t>Форма роботи (І/Гр)</t>
  </si>
  <si>
    <t>Примірний норматив тривалості заходу, затверджений наказом Мінсоцполітики від 13.10.2023 №390-Н</t>
  </si>
  <si>
    <t>Січень</t>
  </si>
  <si>
    <t>Лютий</t>
  </si>
  <si>
    <t>Березень</t>
  </si>
  <si>
    <t>Квітень</t>
  </si>
  <si>
    <t>Травень</t>
  </si>
  <si>
    <t>Червень</t>
  </si>
  <si>
    <t>Липень</t>
  </si>
  <si>
    <t>Серпень</t>
  </si>
  <si>
    <t>Вересень</t>
  </si>
  <si>
    <t>Жовтень</t>
  </si>
  <si>
    <t>Листопад</t>
  </si>
  <si>
    <t>Розрахункова таблиця кількості запланованих годин надання соціальної послуги (для заповнення колонки "D" звіту)</t>
  </si>
  <si>
    <t>Кількість робочих днів у місяці</t>
  </si>
  <si>
    <t>,</t>
  </si>
  <si>
    <t>2025 року</t>
  </si>
  <si>
    <t>Грудень</t>
  </si>
  <si>
    <t xml:space="preserve"> формування життєстійкості</t>
  </si>
  <si>
    <t>до договору від</t>
  </si>
  <si>
    <t>Соціальний менеджер / Фахівець із соціальної роботи**</t>
  </si>
  <si>
    <t>Посада фахівця*</t>
  </si>
  <si>
    <t>*** Відповідальність за достовірність вказаної інформації у цьому Акті несе керівник Надавача комплексної соціальної послуги</t>
  </si>
  <si>
    <t>* Заповнюється щодо кожного фахівця команди для надання комплексної соціальної послуги з формування життєстійкості</t>
  </si>
  <si>
    <t>** Посада „Фахівець із соціальної роботи” передбачає виконання обов’язків, передбачених для посади „Соціальний менеджер” примірним нормативом часу виконання заходів комплексної соціальної послуги з формування життєстійкості, затвердженим Міністерством соціальної політики України.</t>
  </si>
  <si>
    <t>2. Виявлення потреб жителів територіальної громади у комплексній послузі, зокрема потреб вразливих груп населення, та бар’єрів у отриманні ними комплексної послуги та соціальних послуг</t>
  </si>
  <si>
    <t>3. Взаємодія із фахівцями, службами, організаціями тощо, зокрема, з питань отримання отримувачами комплексної послуги інших соціальних послуг або медичних, реабілітаційних або інших послуг</t>
  </si>
  <si>
    <t>4. Організація та проведення навчання для громадських діячів, волонтерів, представників закладів освіти, охорони здоров’я, соціальної сфери, органів місцевого самоврядування, органів самоорганізації населення (ОСББ, КСН тощо), жителів територіальних громад за навчальними програмами ,,Основи роботи з травмою та розвиток стресостійкості” , ,,Надання першої психологічної допомоги”, ,,Самодопомога +”, ,,Основи командної взаємодії”, ,,Універсальний тренінг підтримки психічного здоров’я”, ,,Запобігання професійному та емоційному вигоранню в колективі”, ,,Адаптація ветеранів у робочому колективі та цивільному житті”, іншими програмами відповідно до потреб жителів громади / району / регіону</t>
  </si>
  <si>
    <t>5. Організація та проведення навчання (лекції, бесіди, тренінги, вистави, акції тощо) основ психічного здоров’я, пошуку інструментів, які допоможуть кожному дбати про свій внутрішній стан, протоколів поведінки в кризових ситуаціях, планування сім’ї, основ догляду за дітьми, основних засад усвідомленого батьківства тощо відповідно до потреб жителів громади / району / регіону</t>
  </si>
  <si>
    <t xml:space="preserve">6. Організація та проведення міждисциплінарного навчання основ командної взаємодії представників суб’єктів, які діють в громаді та діяльність яких спрямована на забезпечення психологічної допомоги </t>
  </si>
  <si>
    <t>7. Планування, організація, координація надання комплексної послуги</t>
  </si>
  <si>
    <t xml:space="preserve">8. Проведення моніторингу та оцінки якості надання комплексної послуги; вживання заходів з підвищення ефективності надання комплексної послуги </t>
  </si>
  <si>
    <t xml:space="preserve">9. Звітування керівнику надавача комплексної послуги про результати надання комплексної послуги у територіальній громаді для подальшого інформування Фонду соціального захисту осіб з інвалідністю та виконавчого органу сільської, селищної, міської, районної у місті (у разі її утворення) ради (у разі відсутності – військово-цивільній / військовій адміністрації населених пунктів), на території якої діє надавач (раз на місяць) </t>
  </si>
  <si>
    <t>10. Повідомлення місцевого органу виконавчої влади, органу місцевого самоврядування про потреби жителів територіальної громади в базових та інших соціальних послугах на території громади (на підставі узагальнених результатів оцінювання індивідуальних / сімейних / групових потреб) (за потреби)</t>
  </si>
  <si>
    <t>11. Підготовка та подання до місцевого органу виконавчої влади, органу місцевого самоврядування пропозицій щодо удосконалення місцевих програм, що стосуються проведення соціальної роботи та надання соціальних послуг (на підставі узагальнених результатів оцінювання індивідуальних / сімейних / групових потреб) (раз на рік)</t>
  </si>
  <si>
    <t>12. Координація волонтерської діяльності (визначення потреби жителів територіальної громади (на підставі узагальнених результатів оцінювання індивідуальних / сімейних / групових потреб) та фахівців, служб, організацій тощо у допомозі волонтерів; забезпечення взаємодії між ними)</t>
  </si>
  <si>
    <t>13. Координація підготовки та навчання волонтерів, які надають послуги в громаді</t>
  </si>
  <si>
    <t>14. Організація та проведення навчання спеціалістів, які через специфіку трудових або службових обов’язків чи виду виконуваних робіт, найчастіше взаємодіють із жителями громади (фахівців першої лінії взаємодії з жителями громади), та волонтерів, діяльність щодо реагування на кризові ситуації яких спрямована на підвищення обізнаності та формування відповідних навичок</t>
  </si>
  <si>
    <t>15. Кризове реагування, екстрена психологічна допомога, направлення до інших суб’єктів для отримання психологічної допомоги інших рівнів</t>
  </si>
  <si>
    <t>16. Здійснення інших повноважень із соціальної роботи та надання соціальних послуг відповідно до закону</t>
  </si>
  <si>
    <t>індивідуальне</t>
  </si>
  <si>
    <t>групове</t>
  </si>
  <si>
    <t>І/Гр</t>
  </si>
  <si>
    <t>І</t>
  </si>
  <si>
    <t>Гр</t>
  </si>
  <si>
    <t>1. Інформування отримувача комплексної послуги, зокрема, щодо мети, змісту, умов надання комплексної послуги, в тому числі з питань соціального захисту, надання медичних послуг, безоплатної правничої допомоги тощо</t>
  </si>
  <si>
    <t>2. Оцінювання потреби отримувачів комплексної послуги у заходах, що становлять зміст комплексної послуги, в тому числі визначення потреб у соціальних послугах</t>
  </si>
  <si>
    <t>3. Формування знань, умінь, навичок отримувача комплексної послуги відповідно до індивідуального плану надання комплексної послуги</t>
  </si>
  <si>
    <t>4. Консультування отримувача комплексної послуги, зокрема надання допомоги в аналізі життєвої ситуації, визначенні основних проблем, шляхів вирішення, складення плану щодо запобігання виникненню складних життєвих обставин</t>
  </si>
  <si>
    <t>5. Визначення маршруту (дорожньої карти) для отримувача комплексної послуги та надання йому допомоги в установленні контактів з іншими фахівцями, службами, організаціями тощо, зокрема, з питань отримання інших соціальних, медичних, реабілітаційних та / або інших послуг відповідно до його потреб (у разі виявлення таких потреб)</t>
  </si>
  <si>
    <t>6. Організація та проведення навчання для громадських діячів, волонтерів, представників закладів освіти, охорони здоров’я, соціальної сфери, органів місцевого самоврядування, органів самоорганізації населення (ОСББ, КСН тощо) за навчальними програмами ,,Основи роботи з травмою та розвиток стресостійкості”, ,,Надання першої психологічної допомоги”, ,,Самодопомога +”, ,,Основи командної взаємодії”, ,,Універсальний тренінг підтримки психічного здоров’я”, ,,Запобігання професійному та емоційному вигоранню в колективі”, ,,Адаптація ветеранів у робочому колективі та цивільному житті”, іншими програмами відповідно до потреб жителів громади / району / регіону</t>
  </si>
  <si>
    <t>7. Взаємодія з іншими фахівцями, службами, організаціями тощо з питань організації надання соціальних послуг отримувачу комплексної послуги, якого було направлено до надавача комплексної послуги</t>
  </si>
  <si>
    <t>8. Допомога у зміцненні / відновленні родинних та соціальних зв’язків, зокрема діагностика порушень взаємовідносин батьків та дітей, набуття навичок подолання різних ситуацій у повсякденному житті та у вихованні дітей; запобігання виникненню ситуацій, які ведуть до зниження якості сімейного виховання та порушень розвитку дитини; набуття батьками навичок конструктивного виховання</t>
  </si>
  <si>
    <t>9. Планування роботи та командна взаємодія з іншими фахівцями надавача комплексної послуги</t>
  </si>
  <si>
    <t>10. Організація клубів за інтересами в рамках групової форми надання соціально-психологічної допомоги, в тому числі просвітницьких та профілактичних батьківських / сімейних клубів</t>
  </si>
  <si>
    <t>11. Організація простору безпеки та розвитку з елементами арт-терапевтичних засобів, ігрової терапії</t>
  </si>
  <si>
    <t>12. Організація та проведення навчання (лекції, бесіди, тренінги, вистави, акції тощо) основ психічного здоров’я, пошуку інструментів, які допоможуть кожному дбати про свій внутрішній стан, протоколів поведінки в кризових ситуаціях, планування сім’ї, основ догляду за дітьми, основних засад усвідомленого батьківства тощо відповідно до потреб жителів громади / району / регіону</t>
  </si>
  <si>
    <t>13. Організація та проведення навчання спеціалістів, які через специфіку трудових чи службових обов’язків чи виду виконуваних робіт, найчастіше взаємодіють із жителями громади (фахівців першої лінії взаємодії з жителями громади), та волонтерів, діяльність щодо реагування на кризові ситуації яких спрямована на підвищення обізнаності та формування відповідних навичок</t>
  </si>
  <si>
    <t>14. Організація роботи груп самодопомоги та взаємодопомоги, зокрема за принципом ,,рівний рівному” (ведення однієї групи)</t>
  </si>
  <si>
    <t>15. Підготовка волонтерів, які надають послуги в громаді</t>
  </si>
  <si>
    <t>16. Кризове реагування, екстрена психологічна допомога, направлення до інших суб’єктів для отримання психологічної допомоги інших рівнів</t>
  </si>
  <si>
    <t>17. Здійснення інших повноважень щодо соціальної роботи та надання соціальних послуг відповідно до закону</t>
  </si>
  <si>
    <t>1. Проведення інформаційно-роз’яснювальної роботи щодо змісту комплексної послуги та процедури її надання</t>
  </si>
  <si>
    <t>1. Надання психологічної підтримки / допомоги, в тому числі психологічне консультування</t>
  </si>
  <si>
    <t>2. Надання екстреної (кризової) психологічної допомоги</t>
  </si>
  <si>
    <t>3. Діагностика психологічного стану</t>
  </si>
  <si>
    <t>4. Корекція психологічного стану</t>
  </si>
  <si>
    <t>5. Надання психологічної допомоги особам у стані дистресу, гострих стресових реакцій та гострих стресових розладів, викликаних травматичними подіями</t>
  </si>
  <si>
    <t>6. Надання психологічної допомоги військовослужбовцям і ветеранам війни та членам їхніх сімей</t>
  </si>
  <si>
    <t>7. Психологічна підтримка родичів осіб, позбавлених особистої свободи або зниклих безвісти</t>
  </si>
  <si>
    <t>8. Психологічна підтримка осіб, які пережили полон і тортури, та членів їхніх сімей</t>
  </si>
  <si>
    <t>9. Надання психологічної допомоги при ознаках психологічної травми</t>
  </si>
  <si>
    <t>10. Надання психологічної допомоги при втраті</t>
  </si>
  <si>
    <t>11. Забезпечення формування та розвитку соціальних навичок, умінь, соціальної компетентності</t>
  </si>
  <si>
    <t xml:space="preserve">12. Психоедукація (просвіта з питань психічного здоров’я), зокрема за наявності ознак стресових та травматичних ситуацій, психологічної (психічної) травми, гострих стресових реакцій, гострого стресового розладу (ГСР), посттравматичного стресового розладу (ПТСР) тощо </t>
  </si>
  <si>
    <t>13. Надання психологічної підтримки з метою пошуку внутрішніх та зовнішніх особистісних ресурсів, які допомагають підвищити здатність до відновлення психологічного стану та запобігання розвитку постстресових розладів.</t>
  </si>
  <si>
    <t>14. Навчання використанню прийомів емоційного та психологічного розвантаження, релаксаційних технік тощо</t>
  </si>
  <si>
    <t>15. Розвиток нових поведінкових моделей адаптації для психологічного відновлення та повноцінного функціонування</t>
  </si>
  <si>
    <t>16. Планування роботи та командна взаємодія з іншими фахівцями надавача комплексної послуги</t>
  </si>
  <si>
    <t>17. Допомога у зміцненні / відновленні родинних та соціальних зв’язків, зокрема діагностика порушень взаємовідносин батьків та дітей, набуття навичок подолання різних ситуацій у повсякденному житті та у вихованні дітей; запобігання виникненню ситуацій, які ведуть до зниження якості сімейного виховання та порушень розвитку дитини; набуття батьками навичок конструктивного виховання</t>
  </si>
  <si>
    <t>18. Проведення навчання (лекції, бесіди, тренінги, вистави, акції тощо) основ психічного здоров’я, пошуку інструментів, які допоможуть кожному дбати про свій внутрішній стан, протоколів поведінки в кризових ситуаціях, планування сім’ї, основ догляду за дітьми, основних засад усвідомленого батьківства тощо відповідно до потреб жителів громади / району / регіону</t>
  </si>
  <si>
    <t>19. Організація роботи груп самодопомоги та взаємодопомоги, зокрема за принципом ,,рівний рівному” (ведення однієї групи)</t>
  </si>
  <si>
    <t>20. Проведення навчання для громадських діячів, волонтерів, представників закладів освіти, охорони здоров’я, соціальної сфери, органів місцевого самоврядування, органів самоорганізації населення (ОСББ, КСН тощо), жителів територіальних громад за програмами ,,Основи роботи з травмою та розвиток стресостійкості”, ,,Надання першої психологічної допомоги”, ,,Самодопомога+”, ,,Основи командної взаємодії”, ,,Універсальний тренінг підтримки психічного здоров’я”, ,,Запобігання професійному та емоційному вигоранню в колективі”, ,,Адаптація ветеранів у робочому колективі та цивільному житті”, іншими програмами відповідно до потреб жителів громади / району / регіону</t>
  </si>
  <si>
    <t>21. Організація клубів за інтересами в рамках групової форми надання соціально-психологічної допомоги, в тому числі просвітницьких та профілактичних батьківських/сімейних клубів</t>
  </si>
  <si>
    <t>22. Організація простору безпеки та розвитку з елементами арт-терапевтичних засобів, ігрової терапії</t>
  </si>
  <si>
    <t>23. Проведення міждисциплінарного навчання основам командної взаємодії представників суб’єктів, які діють в громаді, діяльність яких спрямована на надання психологічної допомоги</t>
  </si>
  <si>
    <t>24. Направлення отримувача комплексної послуги до інших суб’єктів у сфері психічного здоров’я для отримання психологічної допомоги інших рівнів та / або до лікаря для надання медичної допомоги</t>
  </si>
  <si>
    <t>індивідуальне / сімейне</t>
  </si>
  <si>
    <t>Кількість запланованих годин надання комплексної соціальної послуги формування життєстійкості протягом звітного періоду в межах передбаченої трудовим законодавством нормальної тривалості робочого часу фахівців</t>
  </si>
  <si>
    <t xml:space="preserve"> 
* Посада „Фахівець із соціальної роботи” передбачає виконання обов’язків, передбачених для посади „Соціальний менеджер” примірним нормативом часу виконання заходів комплексної соціальної послуги з формування життєстійкості, затвердженим Міністерством соціальної політики України.
** Кількість годин надання комплексної послуги визначається як сума годин виконання заходів комплексної соціальної послуги з формування життєстійкості послуги кожним фахівцем надавача комплексної послуги з урахуванням примірного нормативу часу виконання заходів комплексної соціальної послуги з формування життєстійкості, затвердженого Міністерством соціальної політики України.
До звіту додається акт реалізованих заходів під час надання комплексної соціальної послуги з формування життєстійкості.
*** До звіту додається акт надання комплексної соціальної послуги з формування життєстійкості, інформація щодо проведеної індивідуальної роботи та отримувачів комплексної соціальної послуги з формування життєстійкості, інформація щодо проведеної групової роботи та отримувачів комплексної соціальної послуги з формування життєстійкості.
</t>
  </si>
  <si>
    <t>Звіт***
про надання комплексної соціальної послуги з формування життєстійкості,
надану у звітному періоді</t>
  </si>
  <si>
    <r>
      <t xml:space="preserve">(далі - "Виконавець"), з однієї сторони, та </t>
    </r>
    <r>
      <rPr>
        <b/>
        <sz val="14"/>
        <color theme="1"/>
        <rFont val="Times New Roman"/>
        <family val="1"/>
        <charset val="204"/>
      </rPr>
      <t>Фонд соціального захисту осіб з інвалідністю в особі керівника</t>
    </r>
    <r>
      <rPr>
        <sz val="14"/>
        <color theme="1"/>
        <rFont val="Times New Roman"/>
        <family val="1"/>
        <charset val="204"/>
      </rPr>
      <t xml:space="preserve">, що діє на підставі </t>
    </r>
    <r>
      <rPr>
        <b/>
        <sz val="14"/>
        <color theme="1"/>
        <rFont val="Times New Roman"/>
        <family val="1"/>
        <charset val="204"/>
      </rPr>
      <t>Положення про Фонд соціального захисту осіб з інвалідністю</t>
    </r>
    <r>
      <rPr>
        <sz val="14"/>
        <color theme="1"/>
        <rFont val="Times New Roman"/>
        <family val="1"/>
        <charset val="204"/>
      </rPr>
      <t>, затвердженого наказом Міністерства соціальної політики України від 14.04.2011 №129 (зі змінами) (далі - "Замовник"), погодили, що загальна фактична вартість надання комплексної соціальної послуги з формування життєстійкості, яка підлягає сплаті, становить</t>
    </r>
  </si>
  <si>
    <t>Кількість запланованих годин надання комплексної соціальної послуги з формування життєстійкості протягом звітного періоду в межах передбаченої трудовим законодавством нормальної тривалості робочого часу фахівців (години)</t>
  </si>
  <si>
    <t>Кількість фактичних годин надання комплексної соціальної послуги з формування життєстійкості (години)</t>
  </si>
  <si>
    <t>Вартість надання комплексної соціальної послуги з  формування життєстійкості відповідно до договору за звітний період без ПДВ (гривні)</t>
  </si>
  <si>
    <t>Фактична вартість надання комплексної соціальної послуги з формування життєстійкості за звітний період без ПДВ (гривні)</t>
  </si>
  <si>
    <t>) гривень 00 копійок без ПДВ;</t>
  </si>
  <si>
    <t>) гривень</t>
  </si>
  <si>
    <t>копійок з ПДВ.</t>
  </si>
  <si>
    <t xml:space="preserve">Вартість надання комплексної соціальної послуги з  формування життєстійкості відповідно до договору за звітний період 
з ПДВ (гривні)
</t>
  </si>
  <si>
    <t>Фактична вартість надання комплексної соціальної послуги з формування життєстійкості за звітний період з ПДВ (гривні)</t>
  </si>
  <si>
    <t>* Надавач комплексної соціальної послуги формування життєстійкості зазначає кількість фахівців, які безпосередньо надають цю послугу, з урахуванням примірного штатного нормативу чисельності працівників для надання комплексної соціальної послуги формування життєстійкості залежно від чисельності жителів територіальних громад, затвердженого Міністерством соціальної політики України.</t>
  </si>
  <si>
    <t>з них, кількість сімей (осіб), охоплених комплексною соціальною послугою</t>
  </si>
  <si>
    <t>дівчат</t>
  </si>
  <si>
    <t>хлопців</t>
  </si>
  <si>
    <t>жінок</t>
  </si>
  <si>
    <t>чоловіків</t>
  </si>
  <si>
    <t>внутрішньо переміщені особи</t>
  </si>
  <si>
    <t>особи віком 60 років і старше, в тому числі самотні</t>
  </si>
  <si>
    <t>військовослужбовці / ветерани війни та члени їхніх сімей</t>
  </si>
  <si>
    <t>родичі осіб, позбавлених особистої свободи або зниклих безвісти</t>
  </si>
  <si>
    <t>особи, які пережили полон і тортури, та члени їхніх сімей</t>
  </si>
  <si>
    <t>особи та сім’ї, які пережили втрату</t>
  </si>
  <si>
    <t>дорослі особи з інвалідністю / порушеннями життєдіяльності та члени їхніх сімей</t>
  </si>
  <si>
    <t>особи (сім’ї), які потребують підтримки</t>
  </si>
  <si>
    <t xml:space="preserve">волонтери та активісти </t>
  </si>
  <si>
    <t>Всього</t>
  </si>
  <si>
    <t>Інформація щодо проведеної індивідуальної роботи та отримувачів комплексної соціальної послуги з формування життєстійкості*</t>
  </si>
  <si>
    <t>Категорія отримувача комплексної соціальної послуги</t>
  </si>
  <si>
    <r>
      <t xml:space="preserve">з них:                                                                                                  </t>
    </r>
    <r>
      <rPr>
        <i/>
        <sz val="8"/>
        <color theme="1"/>
        <rFont val="Times New Roman"/>
        <family val="1"/>
        <charset val="204"/>
      </rPr>
      <t>з графи 5</t>
    </r>
  </si>
  <si>
    <r>
      <t xml:space="preserve">з них:                                                                         </t>
    </r>
    <r>
      <rPr>
        <i/>
        <sz val="8"/>
        <color theme="1"/>
        <rFont val="Times New Roman"/>
        <family val="1"/>
        <charset val="204"/>
      </rPr>
      <t>з графи 8</t>
    </r>
  </si>
  <si>
    <t>4.</t>
  </si>
  <si>
    <t>5.</t>
  </si>
  <si>
    <t>6.</t>
  </si>
  <si>
    <t>7.</t>
  </si>
  <si>
    <t>8.</t>
  </si>
  <si>
    <t>9.</t>
  </si>
  <si>
    <t>10.</t>
  </si>
  <si>
    <t>діти з інвалідністю / порушеннями життєдіяльності та члени їхніх сімей</t>
  </si>
  <si>
    <t>*Інформація надається щомісячно за наростаючим підсумком (за накопичувальним принципом).</t>
  </si>
  <si>
    <t>**Сім’ї (особи), які отримали / отримують комплексну послугу (одноразово, екстрено (кризово) або системно).</t>
  </si>
  <si>
    <t>*** Відповідно до пункту 5 Порядку організації надання соціальних послуг, затвердженого постановою Кабінету Міністрів України від 1 червня 2020 р. № 587.</t>
  </si>
  <si>
    <t>(ПІБ виконавця, посада, контактний номер телефону)</t>
  </si>
  <si>
    <r>
      <t xml:space="preserve">Загальна чисельність сімей (осіб), щодо яких надійшла інформація </t>
    </r>
    <r>
      <rPr>
        <i/>
        <sz val="8"/>
        <color theme="1"/>
        <rFont val="Times New Roman"/>
        <family val="1"/>
        <charset val="204"/>
      </rPr>
      <t>(Повідомлення, Вхідна анкета, самозвернення тощо</t>
    </r>
    <r>
      <rPr>
        <b/>
        <sz val="8"/>
        <color theme="1"/>
        <rFont val="Times New Roman"/>
        <family val="1"/>
        <charset val="204"/>
      </rPr>
      <t>)</t>
    </r>
  </si>
  <si>
    <r>
      <t xml:space="preserve">з них кількість сімей (осіб), якими заповнено первинну документацію                                                             </t>
    </r>
    <r>
      <rPr>
        <i/>
        <sz val="8"/>
        <color theme="1"/>
        <rFont val="Times New Roman"/>
        <family val="1"/>
        <charset val="204"/>
      </rPr>
      <t xml:space="preserve"> (Вхідні анкети) з графи 4</t>
    </r>
  </si>
  <si>
    <r>
      <t xml:space="preserve">з них кількість сімей (осіб), яким надано комплексну послугу екстрено / кризово                                                        </t>
    </r>
    <r>
      <rPr>
        <i/>
        <sz val="8"/>
        <color theme="1"/>
        <rFont val="Times New Roman"/>
        <family val="1"/>
        <charset val="204"/>
      </rPr>
      <t xml:space="preserve">    (Акт про надання комплексної соціальної послуги екстрено (кризово))                                   з графи 4</t>
    </r>
  </si>
  <si>
    <r>
      <t xml:space="preserve">Кількість проведеного оцінювання потреб отримувачів комплексної послуги у заходах, що становлять її зміст                                                         </t>
    </r>
    <r>
      <rPr>
        <i/>
        <sz val="8"/>
        <color theme="1"/>
        <rFont val="Times New Roman"/>
        <family val="1"/>
        <charset val="204"/>
      </rPr>
      <t>(акти оцінки потреб)                          з графи 11</t>
    </r>
  </si>
  <si>
    <r>
      <t xml:space="preserve">Кількість укладених договорів та індивідуальних планів отримувачами комплексної послуги                                    </t>
    </r>
    <r>
      <rPr>
        <i/>
        <sz val="8"/>
        <color theme="1"/>
        <rFont val="Times New Roman"/>
        <family val="1"/>
        <charset val="204"/>
      </rPr>
      <t xml:space="preserve"> з графи 11</t>
    </r>
  </si>
  <si>
    <r>
      <t xml:space="preserve">Кількість проведених індивідуальних консультацій фахівцем із соціальної роботи                                                  </t>
    </r>
    <r>
      <rPr>
        <i/>
        <sz val="8"/>
        <color theme="1"/>
        <rFont val="Times New Roman"/>
        <family val="1"/>
        <charset val="204"/>
      </rPr>
      <t>з графи 4</t>
    </r>
  </si>
  <si>
    <r>
      <t xml:space="preserve">Кількість наданих / проведених психологом індивідуальних психологічних консультацій / діагностик тощо (психологічне консультування)                                                    </t>
    </r>
    <r>
      <rPr>
        <i/>
        <sz val="8"/>
        <color theme="1"/>
        <rFont val="Times New Roman"/>
        <family val="1"/>
        <charset val="204"/>
      </rPr>
      <t>з графи 4</t>
    </r>
  </si>
  <si>
    <r>
      <t xml:space="preserve">Кількість проведених заходів з направлення до суб’єктів***                                                            </t>
    </r>
    <r>
      <rPr>
        <i/>
        <sz val="8"/>
        <color theme="1"/>
        <rFont val="Times New Roman"/>
        <family val="1"/>
        <charset val="204"/>
      </rPr>
      <t>(планування маршруту (дорожня карта), Повідомлення / направлення до іншого суб’єкта)                                       з графи 4</t>
    </r>
  </si>
  <si>
    <r>
      <t xml:space="preserve">Кількість прийнятих рішень про відмову у наданні комплексної послуги                                                      </t>
    </r>
    <r>
      <rPr>
        <i/>
        <sz val="8"/>
        <color theme="1"/>
        <rFont val="Times New Roman"/>
        <family val="1"/>
        <charset val="204"/>
      </rPr>
      <t xml:space="preserve"> з графи 4</t>
    </r>
  </si>
  <si>
    <r>
      <t xml:space="preserve">Кількість прийнятих рішень про дострокове припинення надання комплексної послуги                                                                              </t>
    </r>
    <r>
      <rPr>
        <i/>
        <sz val="8"/>
        <color theme="1"/>
        <rFont val="Times New Roman"/>
        <family val="1"/>
        <charset val="204"/>
      </rPr>
      <t>з графи 4</t>
    </r>
  </si>
  <si>
    <r>
      <t xml:space="preserve">Кількість прийнятих рішень про припинення надання комплексної послуги (завершення надання комплексної соціальної послуги у визначений строк)                                                         </t>
    </r>
    <r>
      <rPr>
        <i/>
        <sz val="8"/>
        <color theme="1"/>
        <rFont val="Times New Roman"/>
        <family val="1"/>
        <charset val="204"/>
      </rPr>
      <t>з графи 4</t>
    </r>
  </si>
  <si>
    <r>
      <t xml:space="preserve">загальна кількість сімей (осіб)**                                                                       </t>
    </r>
    <r>
      <rPr>
        <i/>
        <sz val="8"/>
        <color theme="1"/>
        <rFont val="Times New Roman"/>
        <family val="1"/>
        <charset val="204"/>
      </rPr>
      <t>з графи 3:</t>
    </r>
  </si>
  <si>
    <r>
      <t xml:space="preserve">з них кількість мало / неповнолітніх дітей                                                                                                          </t>
    </r>
    <r>
      <rPr>
        <i/>
        <sz val="8"/>
        <color theme="1"/>
        <rFont val="Times New Roman"/>
        <family val="1"/>
        <charset val="204"/>
      </rPr>
      <t>з графи 3</t>
    </r>
  </si>
  <si>
    <r>
      <t xml:space="preserve">з них кількість повнолітніх                                                                 </t>
    </r>
    <r>
      <rPr>
        <i/>
        <sz val="8"/>
        <color theme="1"/>
        <rFont val="Times New Roman"/>
        <family val="1"/>
        <charset val="204"/>
      </rPr>
      <t>з графи 3</t>
    </r>
  </si>
  <si>
    <t>Найменування заходу, проведеного у груповій формі</t>
  </si>
  <si>
    <t>Кількість унікальних** заходів, в яких брали участь</t>
  </si>
  <si>
    <t>Загальна кількість проведених унікальних** групових заходів</t>
  </si>
  <si>
    <t>Кількість осіб, які брали участь у заходах</t>
  </si>
  <si>
    <t>Загальна кількість осіб, які взяли участь в групових заходах</t>
  </si>
  <si>
    <t>з них</t>
  </si>
  <si>
    <t>фахівці першої лінії взаємодії з жителями громади*** та / або представники суб’єктів у громаді, які надають психологічну підтримку</t>
  </si>
  <si>
    <t>волонтери та активісти</t>
  </si>
  <si>
    <t xml:space="preserve">фахівці першої лінії взаємодії з жителями громади*** та / або представники суб’єктів у громаді, які надають психологічну підтримку </t>
  </si>
  <si>
    <t>Психологічні консультації відповідно до потреби (надання соціально-психологічної допомоги)</t>
  </si>
  <si>
    <t>Підвищення батьківського потенціалу (сімейне консультування)</t>
  </si>
  <si>
    <t>Організація простору безпеки та розвитку з елементами арт-терапевтичних засобів, ігрової терапії</t>
  </si>
  <si>
    <t>2.1.</t>
  </si>
  <si>
    <t>Основи роботи з травмою та розвиток стресостійкості</t>
  </si>
  <si>
    <t>Надання першої психологічної допомоги</t>
  </si>
  <si>
    <t>Самодопомога +</t>
  </si>
  <si>
    <t>2.4.</t>
  </si>
  <si>
    <t>Основи командної взаємодії</t>
  </si>
  <si>
    <t>Універсальний тренінг підтримки психічного здоров’я</t>
  </si>
  <si>
    <t>Запобігання професійному та емоційному вигоранню в колективі</t>
  </si>
  <si>
    <t>Адаптація ветеранів у робочому колективі та цивільному житті</t>
  </si>
  <si>
    <t>Планування сім’ї, основи догляду за дітьми, основні засади усвідомленого батьківства</t>
  </si>
  <si>
    <t>2.9.</t>
  </si>
  <si>
    <t>Формування навичок реагування у кризових ситуаціях</t>
  </si>
  <si>
    <t>Інші програми відповідно до потреб жителів громади / району/ регіону</t>
  </si>
  <si>
    <t>3.1.</t>
  </si>
  <si>
    <t>Організація клубів за інтересами в рамках групової форми надання соціально-психологічної допомоги</t>
  </si>
  <si>
    <t>3.2.</t>
  </si>
  <si>
    <t>Організація роботи груп самодопомоги та взаємодопомоги, зокрема за принципом ,,рівний рівному”</t>
  </si>
  <si>
    <t>3.3.</t>
  </si>
  <si>
    <t>Координація волонтерської діяльності, підготовка волонтерів, які надають послуги в громаді</t>
  </si>
  <si>
    <t>Інформація щодо проведеної групової роботи та отримувачів комплексної соціальної послуги з формування життєстійкості*</t>
  </si>
  <si>
    <r>
      <t xml:space="preserve">Групові консультації,                                </t>
    </r>
    <r>
      <rPr>
        <sz val="9"/>
        <color theme="1"/>
        <rFont val="Times New Roman"/>
        <family val="1"/>
        <charset val="204"/>
      </rPr>
      <t>з них:</t>
    </r>
  </si>
  <si>
    <r>
      <t xml:space="preserve">Заходи з підвищення соціальної згуртованості,                                                                          </t>
    </r>
    <r>
      <rPr>
        <sz val="9"/>
        <color theme="1"/>
        <rFont val="Times New Roman"/>
        <family val="1"/>
        <charset val="204"/>
      </rPr>
      <t>з них:</t>
    </r>
  </si>
  <si>
    <r>
      <t xml:space="preserve">Навчання,                                            </t>
    </r>
    <r>
      <rPr>
        <sz val="9"/>
        <color theme="1"/>
        <rFont val="Times New Roman"/>
        <family val="1"/>
        <charset val="204"/>
      </rPr>
      <t>з них на тему:</t>
    </r>
  </si>
  <si>
    <t>2.10.</t>
  </si>
  <si>
    <t>2.8.</t>
  </si>
  <si>
    <t>1.1.</t>
  </si>
  <si>
    <t>1.2.</t>
  </si>
  <si>
    <t>1.3.</t>
  </si>
  <si>
    <t>2.2.</t>
  </si>
  <si>
    <t>2.3.</t>
  </si>
  <si>
    <t>2.5.</t>
  </si>
  <si>
    <t>2.6.</t>
  </si>
  <si>
    <t>2.7.</t>
  </si>
  <si>
    <t>отримувачі комплексної послуги (батьки, військовослужбовці / ветерани та члени їхніх сімей, люди похилого віку, особи з інвалідністю, інші категорії)</t>
  </si>
  <si>
    <t>*Інформація надається щомісячно у звітному періоді(за місяць).</t>
  </si>
  <si>
    <t>**Унікальний груповий захід ‒ захід або кожна зустріч / сесія заходу (якщо в межах заходу передбачено декілька зустрічей / сесій).</t>
  </si>
  <si>
    <t>***Спеціалісти, які через специфіку трудових або службових обов’язків, або виду виконуваних робіт, найчастіше взаємодіють із жителями громади.</t>
  </si>
  <si>
    <t>Разом по пункту 2.1.</t>
  </si>
  <si>
    <t>Разом по пункту 2.2.</t>
  </si>
  <si>
    <t>Разом по пункту 2.3.</t>
  </si>
  <si>
    <t>Разом по пункту 2.4.</t>
  </si>
  <si>
    <t>Разом по пункту 3.1.</t>
  </si>
  <si>
    <t>Разом по пункту 3.2.</t>
  </si>
  <si>
    <t>Разом по пункту 3.3.</t>
  </si>
  <si>
    <t>!!! У даному полі зазначається ПІБ головного бухгалтера надавача комплексної соціальної послуги (за наявності). У разі відсутності бухгалтера про це необхідно зазначати щомісяця у супровідному листі до звіту</t>
  </si>
  <si>
    <t>!!! У даному полі зазначається ПІБ керівника (ніякі підписи і печатки вручну ставити не потрібно! Документ підписується виколючно накладенням кваліфікованого електронного підпису!</t>
  </si>
  <si>
    <t>Разом по пункту 1.</t>
  </si>
  <si>
    <t>нормальна тривалість робочого часу у місяці</t>
  </si>
  <si>
    <t>Коефіцієнт територіальної громади з договору</t>
  </si>
  <si>
    <t>Кількість робочих днів та робочих годин по місяцях у 2025 році</t>
  </si>
  <si>
    <t>Соціальний менеджер/ фахівець із соц. роботи (робочих годин)</t>
  </si>
  <si>
    <t>Фахівці з соціальної роботи (робочих годин)</t>
  </si>
  <si>
    <t>Психологи (робочих годин)</t>
  </si>
  <si>
    <t>Усього за посадою 1</t>
  </si>
  <si>
    <t>Усього за посадою 2</t>
  </si>
  <si>
    <t>Усього за посадою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</si>
</sst>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5"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b/>
      <sz val="12"/>
      <color theme="1"/>
      <name val="Calibri"/>
      <family val="2"/>
      <charset val="204"/>
      <scheme val="minor"/>
    </font>
    <font>
      <sz val="12"/>
      <color theme="1"/>
      <name val="Calibri"/>
      <family val="2"/>
      <charset val="204"/>
      <scheme val="minor"/>
    </font>
    <font>
      <sz val="9"/>
      <color indexed="81"/>
      <name val="Tahoma"/>
      <family val="2"/>
      <charset val="204"/>
    </font>
    <font>
      <sz val="14"/>
      <color theme="1"/>
      <name val="Times New Roman"/>
      <family val="1"/>
      <charset val="204"/>
    </font>
    <font>
      <b/>
      <sz val="14"/>
      <color theme="1"/>
      <name val="Times New Roman"/>
      <family val="1"/>
      <charset val="204"/>
    </font>
    <font>
      <sz val="14"/>
      <color theme="1"/>
      <name val="Calibri"/>
      <family val="2"/>
      <charset val="204"/>
      <scheme val="minor"/>
    </font>
    <font>
      <sz val="11"/>
      <color theme="1"/>
      <name val="Times New Roman"/>
      <family val="1"/>
      <charset val="204"/>
    </font>
    <font>
      <b/>
      <sz val="12"/>
      <color rgb="FF000000"/>
      <name val="Times New Roman"/>
      <family val="1"/>
      <charset val="204"/>
    </font>
    <font>
      <sz val="12"/>
      <color rgb="FF000000"/>
      <name val="Times New Roman"/>
      <family val="1"/>
      <charset val="204"/>
    </font>
    <font>
      <b/>
      <sz val="11"/>
      <color theme="1"/>
      <name val="Times New Roman"/>
      <family val="1"/>
      <charset val="204"/>
    </font>
    <font>
      <b/>
      <sz val="9"/>
      <color indexed="81"/>
      <name val="Tahoma"/>
      <family val="2"/>
      <charset val="204"/>
    </font>
    <font>
      <sz val="16"/>
      <color theme="1"/>
      <name val="Times New Roman"/>
      <family val="1"/>
      <charset val="204"/>
    </font>
    <font>
      <sz val="18"/>
      <color theme="1"/>
      <name val="Times New Roman"/>
      <family val="1"/>
      <charset val="204"/>
    </font>
    <font>
      <b/>
      <sz val="16"/>
      <color theme="1"/>
      <name val="Times New Roman"/>
      <family val="1"/>
      <charset val="204"/>
    </font>
    <font>
      <sz val="8"/>
      <color theme="1"/>
      <name val="Times New Roman"/>
      <family val="1"/>
      <charset val="204"/>
    </font>
    <font>
      <i/>
      <sz val="8"/>
      <color theme="1"/>
      <name val="Times New Roman"/>
      <family val="1"/>
      <charset val="204"/>
    </font>
    <font>
      <b/>
      <sz val="8"/>
      <color theme="1"/>
      <name val="Times New Roman"/>
      <family val="1"/>
      <charset val="204"/>
    </font>
    <font>
      <sz val="8"/>
      <color indexed="81"/>
      <name val="Tahoma"/>
      <family val="2"/>
      <charset val="204"/>
    </font>
    <font>
      <sz val="9"/>
      <color theme="1"/>
      <name val="Times New Roman"/>
      <family val="1"/>
      <charset val="204"/>
    </font>
    <font>
      <b/>
      <sz val="9"/>
      <color theme="1"/>
      <name val="Times New Roman"/>
      <family val="1"/>
      <charset val="204"/>
    </font>
    <font>
      <b/>
      <sz val="12"/>
      <color indexed="81"/>
      <name val="Times New Roman"/>
      <family val="1"/>
      <charset val="204"/>
    </font>
    <font>
      <sz val="9"/>
      <color indexed="81"/>
      <name val="Tahoma"/>
      <charset val="1"/>
    </font>
  </fonts>
  <fills count="3">
    <fill>
      <patternFill patternType="none"/>
    </fill>
    <fill>
      <patternFill patternType="gray125"/>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294">
    <xf numFmtId="0" fontId="0" fillId="0" borderId="0" xfId="0"/>
    <xf numFmtId="0" fontId="4" fillId="0" borderId="0" xfId="0" applyFont="1"/>
    <xf numFmtId="0" fontId="4" fillId="0" borderId="0" xfId="0" applyFont="1" applyBorder="1"/>
    <xf numFmtId="0" fontId="4" fillId="0" borderId="0"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vertical="center"/>
    </xf>
    <xf numFmtId="0" fontId="1" fillId="0" borderId="0" xfId="0" applyFont="1" applyAlignment="1">
      <alignment horizontal="left" wrapText="1"/>
    </xf>
    <xf numFmtId="0" fontId="6" fillId="0" borderId="0" xfId="0" applyFont="1" applyAlignment="1">
      <alignment horizontal="left" wrapText="1"/>
    </xf>
    <xf numFmtId="0" fontId="6" fillId="0" borderId="0" xfId="0" applyFont="1" applyAlignment="1">
      <alignment horizontal="right"/>
    </xf>
    <xf numFmtId="0" fontId="6" fillId="0" borderId="0" xfId="0" applyFont="1" applyBorder="1" applyAlignment="1">
      <alignment horizontal="left"/>
    </xf>
    <xf numFmtId="0" fontId="6" fillId="0" borderId="0" xfId="0" applyFont="1" applyAlignment="1">
      <alignment vertical="center"/>
    </xf>
    <xf numFmtId="0" fontId="8" fillId="0" borderId="0" xfId="0" applyFont="1"/>
    <xf numFmtId="0" fontId="1" fillId="0" borderId="0" xfId="0" applyFont="1"/>
    <xf numFmtId="0" fontId="1" fillId="0" borderId="0" xfId="0" applyFont="1" applyBorder="1"/>
    <xf numFmtId="0" fontId="1" fillId="0" borderId="0" xfId="0" applyFont="1" applyBorder="1" applyAlignment="1">
      <alignment horizontal="center" vertical="center"/>
    </xf>
    <xf numFmtId="0" fontId="3" fillId="0" borderId="0" xfId="0" applyFont="1" applyAlignment="1">
      <alignment vertical="center"/>
    </xf>
    <xf numFmtId="0" fontId="7" fillId="0" borderId="0" xfId="0" applyFont="1" applyAlignment="1">
      <alignment horizontal="right"/>
    </xf>
    <xf numFmtId="0" fontId="7" fillId="0" borderId="0" xfId="0" applyFont="1" applyAlignment="1">
      <alignment horizontal="center" vertical="center" wrapText="1"/>
    </xf>
    <xf numFmtId="0" fontId="6" fillId="0" borderId="3" xfId="0" applyFont="1" applyBorder="1" applyAlignment="1" applyProtection="1">
      <alignment horizontal="center"/>
    </xf>
    <xf numFmtId="49" fontId="6" fillId="0" borderId="3" xfId="0" applyNumberFormat="1" applyFont="1" applyBorder="1" applyAlignment="1">
      <alignment horizontal="left"/>
    </xf>
    <xf numFmtId="0" fontId="6" fillId="0" borderId="3" xfId="0" applyFont="1" applyBorder="1" applyAlignment="1">
      <alignment horizontal="left"/>
    </xf>
    <xf numFmtId="0" fontId="2" fillId="0" borderId="3" xfId="0" applyFont="1" applyBorder="1" applyAlignment="1" applyProtection="1">
      <alignment vertical="center" wrapText="1"/>
    </xf>
    <xf numFmtId="0" fontId="6" fillId="0" borderId="3" xfId="0" applyFont="1" applyBorder="1" applyAlignment="1" applyProtection="1">
      <alignment wrapText="1"/>
      <protection locked="0"/>
    </xf>
    <xf numFmtId="0" fontId="1" fillId="0" borderId="2" xfId="0" applyFont="1" applyBorder="1" applyAlignment="1">
      <alignment vertical="top"/>
    </xf>
    <xf numFmtId="0" fontId="6" fillId="0" borderId="3" xfId="0" applyFont="1" applyBorder="1" applyAlignment="1" applyProtection="1">
      <alignment horizontal="left" wrapText="1"/>
      <protection locked="0"/>
    </xf>
    <xf numFmtId="0" fontId="6" fillId="0" borderId="3" xfId="0" applyFont="1" applyBorder="1" applyAlignment="1" applyProtection="1">
      <alignment horizontal="left"/>
      <protection locked="0"/>
    </xf>
    <xf numFmtId="0" fontId="0" fillId="0" borderId="0" xfId="0" applyAlignment="1"/>
    <xf numFmtId="0" fontId="0" fillId="0" borderId="0" xfId="0" applyAlignment="1">
      <alignment wrapText="1"/>
    </xf>
    <xf numFmtId="0" fontId="9" fillId="0" borderId="0" xfId="0" applyFont="1"/>
    <xf numFmtId="0" fontId="1" fillId="0" borderId="0" xfId="0" applyFont="1" applyAlignment="1"/>
    <xf numFmtId="0" fontId="1" fillId="0" borderId="3" xfId="0" applyFont="1" applyBorder="1" applyAlignment="1"/>
    <xf numFmtId="0" fontId="1" fillId="0" borderId="0" xfId="0" applyFont="1" applyAlignment="1">
      <alignment wrapText="1"/>
    </xf>
    <xf numFmtId="0" fontId="10" fillId="0" borderId="1" xfId="0" applyFont="1" applyBorder="1" applyAlignment="1">
      <alignment horizontal="justify" vertical="center" wrapText="1"/>
    </xf>
    <xf numFmtId="0" fontId="0" fillId="0" borderId="0" xfId="0" applyBorder="1"/>
    <xf numFmtId="0" fontId="6" fillId="0" borderId="1" xfId="0" applyNumberFormat="1" applyFont="1" applyBorder="1" applyAlignment="1" applyProtection="1">
      <alignment horizontal="center" vertical="center" wrapText="1"/>
    </xf>
    <xf numFmtId="0" fontId="11" fillId="0" borderId="1" xfId="0" applyFont="1" applyBorder="1" applyAlignment="1">
      <alignment horizontal="left" vertical="center" wrapText="1"/>
    </xf>
    <xf numFmtId="0" fontId="11" fillId="0" borderId="0" xfId="0" applyFont="1" applyBorder="1" applyAlignment="1">
      <alignment horizontal="left" vertical="center" wrapText="1"/>
    </xf>
    <xf numFmtId="0" fontId="9" fillId="0" borderId="0" xfId="0" applyFont="1" applyAlignment="1">
      <alignment horizontal="center"/>
    </xf>
    <xf numFmtId="0" fontId="9" fillId="0" borderId="0" xfId="0" applyFont="1" applyBorder="1" applyAlignment="1"/>
    <xf numFmtId="0" fontId="9" fillId="0" borderId="7" xfId="0" applyFont="1" applyBorder="1" applyAlignment="1"/>
    <xf numFmtId="0" fontId="1" fillId="0" borderId="0" xfId="0" applyFont="1" applyBorder="1" applyAlignment="1">
      <alignment horizontal="right"/>
    </xf>
    <xf numFmtId="0" fontId="9" fillId="0" borderId="0" xfId="0" applyFont="1" applyAlignment="1"/>
    <xf numFmtId="0" fontId="0" fillId="0" borderId="0" xfId="0" applyAlignment="1">
      <alignment vertical="top"/>
    </xf>
    <xf numFmtId="0" fontId="2" fillId="0" borderId="0" xfId="0" applyFont="1" applyBorder="1" applyAlignment="1"/>
    <xf numFmtId="0" fontId="12" fillId="0" borderId="0" xfId="0" applyFont="1" applyAlignment="1">
      <alignment horizontal="center"/>
    </xf>
    <xf numFmtId="164" fontId="2" fillId="0" borderId="3" xfId="0" applyNumberFormat="1" applyFont="1" applyBorder="1" applyAlignment="1" applyProtection="1">
      <alignment horizontal="center"/>
    </xf>
    <xf numFmtId="0" fontId="2" fillId="0" borderId="0" xfId="0" applyFont="1" applyAlignment="1">
      <alignment horizontal="right"/>
    </xf>
    <xf numFmtId="0" fontId="2" fillId="0" borderId="0" xfId="0" applyFont="1" applyAlignment="1"/>
    <xf numFmtId="0" fontId="1" fillId="0" borderId="0" xfId="0" applyFont="1" applyAlignment="1">
      <alignment vertical="center"/>
    </xf>
    <xf numFmtId="0" fontId="1" fillId="0" borderId="0" xfId="0" applyFont="1" applyAlignment="1">
      <alignment horizontal="center" vertical="top"/>
    </xf>
    <xf numFmtId="0" fontId="6" fillId="0" borderId="3" xfId="0" applyFont="1" applyBorder="1" applyAlignment="1">
      <alignment horizontal="left" vertical="center" wrapText="1"/>
    </xf>
    <xf numFmtId="0" fontId="6" fillId="0" borderId="0" xfId="0" applyFont="1" applyBorder="1" applyAlignment="1">
      <alignment wrapText="1"/>
    </xf>
    <xf numFmtId="0" fontId="1" fillId="0" borderId="0" xfId="0" applyFont="1" applyAlignment="1" applyProtection="1">
      <alignment horizontal="left" wrapText="1"/>
    </xf>
    <xf numFmtId="0" fontId="4" fillId="0" borderId="0" xfId="0" applyFont="1" applyProtection="1"/>
    <xf numFmtId="0" fontId="1" fillId="0" borderId="0" xfId="0" applyFont="1" applyBorder="1" applyAlignment="1" applyProtection="1">
      <alignment vertical="top" wrapText="1"/>
    </xf>
    <xf numFmtId="14" fontId="6" fillId="0" borderId="0" xfId="0" applyNumberFormat="1" applyFont="1" applyAlignment="1"/>
    <xf numFmtId="164" fontId="6" fillId="0" borderId="3" xfId="0" applyNumberFormat="1" applyFont="1" applyBorder="1" applyAlignment="1" applyProtection="1">
      <alignment horizontal="center"/>
    </xf>
    <xf numFmtId="0" fontId="6" fillId="0" borderId="0" xfId="0" applyFont="1" applyAlignment="1">
      <alignment horizontal="center" vertical="center"/>
    </xf>
    <xf numFmtId="0" fontId="6" fillId="0" borderId="0" xfId="0" applyFont="1" applyAlignment="1">
      <alignment horizontal="left"/>
    </xf>
    <xf numFmtId="0" fontId="6" fillId="0" borderId="0" xfId="0" applyFont="1" applyAlignment="1">
      <alignment horizontal="right" wrapText="1"/>
    </xf>
    <xf numFmtId="0" fontId="6" fillId="0" borderId="0" xfId="0" applyFont="1" applyAlignment="1">
      <alignment horizontal="center" vertical="center" wrapText="1"/>
    </xf>
    <xf numFmtId="164" fontId="7" fillId="0" borderId="3" xfId="0" applyNumberFormat="1" applyFont="1" applyBorder="1" applyAlignment="1" applyProtection="1">
      <alignment horizontal="center"/>
    </xf>
    <xf numFmtId="0" fontId="7" fillId="0" borderId="0" xfId="0" applyFont="1" applyBorder="1" applyAlignment="1">
      <alignment horizontal="right"/>
    </xf>
    <xf numFmtId="0" fontId="7" fillId="0" borderId="0" xfId="0" applyFont="1" applyAlignment="1">
      <alignment vertical="center" wrapText="1"/>
    </xf>
    <xf numFmtId="0" fontId="7" fillId="0" borderId="0" xfId="0" applyFont="1" applyAlignment="1">
      <alignment horizontal="right" wrapText="1"/>
    </xf>
    <xf numFmtId="14" fontId="7" fillId="0" borderId="3" xfId="0" applyNumberFormat="1" applyFont="1" applyBorder="1" applyAlignment="1" applyProtection="1">
      <alignment horizontal="center" wrapText="1"/>
      <protection locked="0"/>
    </xf>
    <xf numFmtId="0" fontId="7" fillId="0" borderId="3" xfId="0" applyFont="1" applyBorder="1" applyAlignment="1" applyProtection="1">
      <alignment horizontal="center" wrapText="1"/>
      <protection locked="0"/>
    </xf>
    <xf numFmtId="14" fontId="2" fillId="0" borderId="3" xfId="0" applyNumberFormat="1" applyFont="1" applyBorder="1" applyAlignment="1" applyProtection="1">
      <alignment horizontal="center" wrapText="1"/>
    </xf>
    <xf numFmtId="14" fontId="7" fillId="0" borderId="3" xfId="0" applyNumberFormat="1" applyFont="1" applyBorder="1" applyAlignment="1" applyProtection="1">
      <alignment horizontal="center" wrapText="1"/>
    </xf>
    <xf numFmtId="0" fontId="2" fillId="0" borderId="0" xfId="0" applyFont="1" applyAlignment="1">
      <alignment horizontal="right" wrapText="1"/>
    </xf>
    <xf numFmtId="0" fontId="7" fillId="0" borderId="1" xfId="0" applyNumberFormat="1" applyFont="1" applyBorder="1" applyAlignment="1">
      <alignment horizontal="center" vertical="center" wrapText="1"/>
    </xf>
    <xf numFmtId="0" fontId="1" fillId="0" borderId="1"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4" fillId="0" borderId="0" xfId="0" applyFont="1" applyBorder="1" applyProtection="1"/>
    <xf numFmtId="0" fontId="2" fillId="0" borderId="1" xfId="0" applyFont="1" applyFill="1" applyBorder="1" applyAlignment="1">
      <alignment vertical="center" wrapText="1"/>
    </xf>
    <xf numFmtId="0" fontId="14" fillId="0" borderId="1" xfId="0" applyFont="1" applyBorder="1" applyAlignment="1" applyProtection="1">
      <alignment horizontal="center" vertical="center"/>
    </xf>
    <xf numFmtId="2" fontId="14" fillId="0" borderId="1" xfId="0" applyNumberFormat="1" applyFont="1" applyBorder="1" applyAlignment="1" applyProtection="1">
      <alignment horizontal="center" vertical="center"/>
    </xf>
    <xf numFmtId="4" fontId="14" fillId="0" borderId="1" xfId="0" applyNumberFormat="1" applyFont="1" applyBorder="1" applyAlignment="1" applyProtection="1">
      <alignment horizontal="center" vertical="center"/>
    </xf>
    <xf numFmtId="4" fontId="14" fillId="0" borderId="1" xfId="0" applyNumberFormat="1"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xf>
    <xf numFmtId="16" fontId="1" fillId="0" borderId="1" xfId="0" applyNumberFormat="1" applyFont="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6" fillId="0" borderId="0" xfId="0" applyFont="1" applyAlignment="1" applyProtection="1">
      <alignment horizontal="left" wrapText="1"/>
    </xf>
    <xf numFmtId="0" fontId="6" fillId="0" borderId="0" xfId="0" applyFont="1" applyBorder="1" applyAlignment="1">
      <alignment horizontal="left" vertical="center" wrapText="1"/>
    </xf>
    <xf numFmtId="0" fontId="6" fillId="0" borderId="0" xfId="0" applyFont="1" applyAlignment="1">
      <alignment vertical="top" wrapText="1"/>
    </xf>
    <xf numFmtId="0" fontId="1" fillId="0" borderId="0" xfId="0" applyFont="1" applyBorder="1" applyAlignment="1">
      <alignment vertical="top" wrapText="1"/>
    </xf>
    <xf numFmtId="164" fontId="14" fillId="0" borderId="0" xfId="0" applyNumberFormat="1" applyFont="1" applyBorder="1" applyAlignment="1" applyProtection="1">
      <alignment horizontal="left" wrapText="1"/>
    </xf>
    <xf numFmtId="0" fontId="14" fillId="0" borderId="0" xfId="0" applyFont="1" applyAlignment="1"/>
    <xf numFmtId="0" fontId="1" fillId="0" borderId="3" xfId="0" applyFont="1" applyBorder="1" applyAlignment="1">
      <alignment horizontal="center"/>
    </xf>
    <xf numFmtId="0" fontId="6" fillId="0" borderId="3" xfId="0" applyFont="1" applyBorder="1" applyAlignment="1" applyProtection="1">
      <alignment horizontal="center"/>
      <protection locked="0"/>
    </xf>
    <xf numFmtId="49" fontId="14" fillId="0" borderId="0" xfId="0" applyNumberFormat="1" applyFont="1" applyBorder="1" applyAlignment="1" applyProtection="1">
      <alignment horizontal="right" wrapText="1"/>
    </xf>
    <xf numFmtId="0" fontId="12" fillId="0" borderId="0" xfId="0" applyFont="1" applyBorder="1" applyAlignment="1">
      <alignment horizontal="center" wrapText="1"/>
    </xf>
    <xf numFmtId="0" fontId="9" fillId="0" borderId="0" xfId="0" applyFont="1" applyBorder="1" applyAlignment="1">
      <alignment horizontal="center" wrapText="1"/>
    </xf>
    <xf numFmtId="0" fontId="12" fillId="0" borderId="0" xfId="0" applyFont="1" applyBorder="1" applyAlignment="1">
      <alignment horizontal="left" wrapText="1"/>
    </xf>
    <xf numFmtId="0" fontId="17" fillId="0" borderId="1" xfId="0" applyFont="1" applyBorder="1" applyAlignment="1">
      <alignment horizontal="left" vertical="center" indent="2"/>
    </xf>
    <xf numFmtId="0" fontId="17" fillId="0" borderId="1" xfId="0" applyFont="1" applyBorder="1" applyAlignment="1">
      <alignment horizontal="center" vertical="center"/>
    </xf>
    <xf numFmtId="0" fontId="17" fillId="0" borderId="1" xfId="0" applyFont="1" applyBorder="1" applyAlignment="1">
      <alignment horizontal="left" vertical="center" indent="1"/>
    </xf>
    <xf numFmtId="0" fontId="19" fillId="0" borderId="1" xfId="0" applyFont="1" applyBorder="1" applyAlignment="1">
      <alignment horizontal="center" vertical="center"/>
    </xf>
    <xf numFmtId="0" fontId="17" fillId="0" borderId="1" xfId="0" applyFont="1" applyBorder="1" applyAlignment="1">
      <alignment vertical="center" wrapText="1"/>
    </xf>
    <xf numFmtId="0" fontId="19" fillId="0" borderId="1" xfId="0" applyFont="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2" fillId="0" borderId="0" xfId="0" applyFont="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49" fontId="22" fillId="0" borderId="1" xfId="0" applyNumberFormat="1" applyFont="1" applyBorder="1" applyAlignment="1">
      <alignment horizontal="center" vertical="center" wrapText="1"/>
    </xf>
    <xf numFmtId="49" fontId="2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wrapText="1"/>
    </xf>
    <xf numFmtId="165" fontId="1" fillId="0" borderId="1" xfId="0" applyNumberFormat="1" applyFont="1" applyFill="1" applyBorder="1" applyAlignment="1" applyProtection="1">
      <alignment horizontal="center" vertical="center" wrapText="1"/>
    </xf>
    <xf numFmtId="165" fontId="2" fillId="0" borderId="1" xfId="0" applyNumberFormat="1" applyFont="1" applyFill="1" applyBorder="1" applyAlignment="1" applyProtection="1">
      <alignment horizontal="center" vertical="center" wrapText="1"/>
    </xf>
    <xf numFmtId="165" fontId="2" fillId="0" borderId="1" xfId="0" applyNumberFormat="1" applyFont="1" applyFill="1"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xf>
    <xf numFmtId="165" fontId="2" fillId="0" borderId="0" xfId="0" applyNumberFormat="1" applyFont="1" applyFill="1" applyBorder="1" applyAlignment="1" applyProtection="1">
      <alignment horizontal="center" vertical="center"/>
    </xf>
    <xf numFmtId="0" fontId="1" fillId="0" borderId="0" xfId="0" applyFont="1" applyBorder="1" applyAlignment="1" applyProtection="1">
      <alignment horizontal="center" vertical="center"/>
    </xf>
    <xf numFmtId="0" fontId="2" fillId="0" borderId="7" xfId="0" applyFont="1" applyBorder="1" applyAlignment="1" applyProtection="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left"/>
    </xf>
    <xf numFmtId="0" fontId="2" fillId="0" borderId="0" xfId="0" applyFont="1" applyAlignment="1">
      <alignment horizontal="center" vertical="center" wrapText="1"/>
    </xf>
    <xf numFmtId="0" fontId="9" fillId="0" borderId="0" xfId="0" applyFont="1" applyAlignment="1">
      <alignment horizontal="center"/>
    </xf>
    <xf numFmtId="0" fontId="9" fillId="0" borderId="0" xfId="0" applyFont="1" applyAlignment="1">
      <alignment horizontal="left"/>
    </xf>
    <xf numFmtId="0" fontId="1" fillId="0" borderId="0" xfId="0" applyFont="1" applyAlignment="1">
      <alignment horizontal="center" vertical="center" wrapText="1"/>
    </xf>
    <xf numFmtId="0" fontId="1" fillId="0" borderId="9" xfId="0" applyFont="1" applyBorder="1" applyAlignment="1">
      <alignment vertical="center" wrapText="1"/>
    </xf>
    <xf numFmtId="0" fontId="1" fillId="0" borderId="1" xfId="0" applyFont="1" applyBorder="1" applyAlignment="1" applyProtection="1">
      <alignment vertical="center" wrapText="1"/>
    </xf>
    <xf numFmtId="0" fontId="9" fillId="0" borderId="1" xfId="0" applyFont="1" applyBorder="1" applyAlignment="1" applyProtection="1">
      <alignment horizontal="center" vertical="center"/>
    </xf>
    <xf numFmtId="0" fontId="9" fillId="0" borderId="1" xfId="0" applyFont="1" applyFill="1" applyBorder="1" applyAlignment="1" applyProtection="1">
      <alignment vertical="center" wrapText="1"/>
    </xf>
    <xf numFmtId="0" fontId="1" fillId="0" borderId="18"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Border="1" applyAlignment="1">
      <alignment horizontal="center" vertical="center"/>
    </xf>
    <xf numFmtId="0" fontId="9" fillId="0" borderId="6" xfId="0" applyFont="1" applyBorder="1" applyAlignment="1" applyProtection="1">
      <alignment horizontal="center" vertical="center"/>
    </xf>
    <xf numFmtId="0" fontId="9" fillId="2" borderId="10"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164" fontId="7" fillId="0" borderId="0" xfId="0" applyNumberFormat="1" applyFont="1" applyBorder="1" applyAlignment="1" applyProtection="1">
      <alignment horizontal="center" wrapText="1"/>
    </xf>
    <xf numFmtId="0" fontId="9" fillId="0" borderId="0" xfId="0" applyFont="1" applyBorder="1" applyAlignment="1">
      <alignment horizontal="center" vertical="top"/>
    </xf>
    <xf numFmtId="0" fontId="10" fillId="0" borderId="0" xfId="0" applyFont="1" applyBorder="1" applyAlignment="1">
      <alignment horizontal="center" vertical="center" wrapText="1"/>
    </xf>
    <xf numFmtId="0" fontId="6" fillId="0" borderId="0" xfId="0" applyNumberFormat="1" applyFont="1" applyBorder="1" applyAlignment="1" applyProtection="1">
      <alignment horizontal="center" vertical="center" wrapText="1"/>
    </xf>
    <xf numFmtId="0" fontId="7" fillId="0" borderId="0" xfId="0" applyNumberFormat="1" applyFont="1" applyBorder="1" applyAlignment="1">
      <alignment horizontal="center" vertical="center" wrapText="1"/>
    </xf>
    <xf numFmtId="0" fontId="1" fillId="0" borderId="0" xfId="0" applyFont="1" applyBorder="1" applyAlignment="1"/>
    <xf numFmtId="165" fontId="6" fillId="0" borderId="19" xfId="0" applyNumberFormat="1"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164" fontId="1" fillId="0" borderId="3" xfId="0" applyNumberFormat="1" applyFont="1" applyBorder="1" applyAlignment="1" applyProtection="1">
      <alignment horizontal="center"/>
    </xf>
    <xf numFmtId="164" fontId="1" fillId="0" borderId="0" xfId="0" applyNumberFormat="1" applyFont="1" applyBorder="1" applyAlignment="1">
      <alignment horizontal="left"/>
    </xf>
    <xf numFmtId="1" fontId="2" fillId="0" borderId="1" xfId="0" applyNumberFormat="1" applyFont="1" applyFill="1" applyBorder="1" applyAlignment="1" applyProtection="1">
      <alignment horizontal="center" vertical="center"/>
    </xf>
    <xf numFmtId="165" fontId="6" fillId="0" borderId="1" xfId="0" applyNumberFormat="1" applyFont="1" applyBorder="1" applyAlignment="1" applyProtection="1">
      <alignment horizontal="center" vertical="center" wrapText="1"/>
    </xf>
    <xf numFmtId="165" fontId="7" fillId="0" borderId="1" xfId="0" applyNumberFormat="1" applyFont="1" applyBorder="1" applyAlignment="1">
      <alignment horizontal="center" vertical="center" wrapText="1"/>
    </xf>
    <xf numFmtId="0" fontId="1" fillId="0" borderId="1" xfId="0" applyFont="1" applyBorder="1" applyAlignment="1" applyProtection="1">
      <alignment horizontal="left" vertical="center" wrapText="1"/>
    </xf>
    <xf numFmtId="0" fontId="1" fillId="0" borderId="9" xfId="0" applyFont="1" applyBorder="1" applyAlignment="1" applyProtection="1">
      <alignment horizontal="left" vertical="center" wrapText="1"/>
    </xf>
    <xf numFmtId="0" fontId="1" fillId="0" borderId="8" xfId="0" applyFont="1" applyBorder="1" applyAlignment="1" applyProtection="1">
      <alignment horizontal="left" vertical="center" wrapText="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top" wrapText="1"/>
    </xf>
    <xf numFmtId="0" fontId="2" fillId="0" borderId="9" xfId="0" applyFont="1" applyBorder="1" applyAlignment="1" applyProtection="1">
      <alignment horizontal="center" vertical="center"/>
    </xf>
    <xf numFmtId="0" fontId="2" fillId="0" borderId="8" xfId="0" applyFont="1" applyBorder="1" applyAlignment="1" applyProtection="1">
      <alignment horizontal="center" vertical="center"/>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2" fillId="0" borderId="1" xfId="0" applyFont="1" applyBorder="1" applyAlignment="1" applyProtection="1">
      <alignment horizontal="center" vertical="center" wrapText="1"/>
    </xf>
    <xf numFmtId="0" fontId="1" fillId="0" borderId="2" xfId="0" applyFont="1" applyBorder="1" applyAlignment="1">
      <alignment horizontal="center" vertical="top"/>
    </xf>
    <xf numFmtId="0" fontId="1" fillId="0" borderId="9"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6" fillId="0" borderId="0" xfId="0" applyFont="1" applyAlignment="1">
      <alignment horizontal="left" wrapText="1"/>
    </xf>
    <xf numFmtId="0" fontId="1" fillId="0" borderId="0" xfId="0" applyFont="1" applyBorder="1" applyAlignment="1">
      <alignment horizontal="center" vertical="top" wrapText="1"/>
    </xf>
    <xf numFmtId="0" fontId="1" fillId="0" borderId="1" xfId="0" applyFont="1" applyBorder="1" applyAlignment="1" applyProtection="1">
      <alignment horizontal="center" vertical="center" wrapText="1"/>
    </xf>
    <xf numFmtId="0" fontId="1" fillId="0" borderId="2" xfId="0" applyFont="1" applyBorder="1" applyAlignment="1">
      <alignment horizontal="center" vertical="center" wrapText="1"/>
    </xf>
    <xf numFmtId="0" fontId="14" fillId="0" borderId="3" xfId="0" applyFont="1" applyBorder="1" applyAlignment="1" applyProtection="1">
      <alignment horizontal="center" wrapText="1"/>
      <protection locked="0"/>
    </xf>
    <xf numFmtId="0" fontId="1" fillId="0" borderId="4" xfId="0" applyFont="1" applyBorder="1" applyAlignment="1" applyProtection="1">
      <alignment horizontal="center" vertical="top" wrapText="1"/>
    </xf>
    <xf numFmtId="0" fontId="1" fillId="0" borderId="5" xfId="0" applyFont="1" applyBorder="1" applyAlignment="1" applyProtection="1">
      <alignment horizontal="center" vertical="top" wrapText="1"/>
    </xf>
    <xf numFmtId="0" fontId="7" fillId="0" borderId="0" xfId="0" applyFont="1" applyAlignment="1">
      <alignment horizontal="center" vertical="center" wrapText="1"/>
    </xf>
    <xf numFmtId="0" fontId="15" fillId="0" borderId="3" xfId="0" applyFont="1" applyBorder="1" applyAlignment="1" applyProtection="1">
      <alignment horizontal="center" wrapText="1"/>
      <protection locked="0"/>
    </xf>
    <xf numFmtId="0" fontId="7" fillId="0" borderId="0" xfId="0" applyFont="1" applyAlignment="1">
      <alignment horizontal="center" wrapText="1"/>
    </xf>
    <xf numFmtId="0" fontId="7" fillId="0" borderId="0" xfId="0" applyFont="1" applyAlignment="1">
      <alignment horizontal="right" wrapText="1"/>
    </xf>
    <xf numFmtId="0" fontId="1" fillId="0" borderId="0" xfId="0" applyFont="1" applyBorder="1" applyAlignment="1">
      <alignment horizontal="center" vertical="center" wrapText="1"/>
    </xf>
    <xf numFmtId="0" fontId="7" fillId="0" borderId="3" xfId="0" applyFont="1" applyBorder="1" applyAlignment="1" applyProtection="1">
      <alignment horizontal="center"/>
      <protection locked="0"/>
    </xf>
    <xf numFmtId="0" fontId="7" fillId="0" borderId="0" xfId="0" applyFont="1" applyAlignment="1">
      <alignment horizontal="left"/>
    </xf>
    <xf numFmtId="0" fontId="1" fillId="0" borderId="1" xfId="0" applyFont="1" applyBorder="1" applyAlignment="1">
      <alignment horizontal="center" vertical="center" wrapText="1"/>
    </xf>
    <xf numFmtId="0" fontId="1" fillId="0" borderId="0" xfId="0" applyFont="1" applyBorder="1" applyAlignment="1">
      <alignment horizontal="left"/>
    </xf>
    <xf numFmtId="0" fontId="2" fillId="0" borderId="3" xfId="0" applyFont="1" applyBorder="1" applyAlignment="1" applyProtection="1">
      <alignment horizontal="center" vertical="center" wrapText="1"/>
    </xf>
    <xf numFmtId="0" fontId="1" fillId="0" borderId="0" xfId="0" applyFont="1" applyBorder="1" applyAlignment="1">
      <alignment horizontal="left" vertical="center" wrapText="1"/>
    </xf>
    <xf numFmtId="0" fontId="1" fillId="0" borderId="1" xfId="0" applyFont="1" applyFill="1" applyBorder="1" applyAlignment="1" applyProtection="1">
      <alignment horizontal="left" vertical="center" wrapText="1"/>
    </xf>
    <xf numFmtId="0" fontId="1" fillId="0" borderId="17" xfId="0" applyFont="1" applyBorder="1" applyAlignment="1" applyProtection="1">
      <alignment horizontal="left" vertical="center" wrapText="1"/>
    </xf>
    <xf numFmtId="0" fontId="1" fillId="0" borderId="18" xfId="0" applyFont="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0" borderId="18" xfId="0" applyFont="1" applyFill="1" applyBorder="1" applyAlignment="1" applyProtection="1">
      <alignment horizontal="left" vertical="center" wrapText="1"/>
    </xf>
    <xf numFmtId="0" fontId="2" fillId="0" borderId="9"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1" fillId="0" borderId="0" xfId="0" applyFont="1" applyAlignment="1">
      <alignment horizontal="left" vertical="top" wrapText="1"/>
    </xf>
    <xf numFmtId="0" fontId="21" fillId="0" borderId="0" xfId="0" applyFont="1" applyFill="1" applyBorder="1" applyAlignment="1">
      <alignment horizontal="left" vertical="top"/>
    </xf>
    <xf numFmtId="0" fontId="1" fillId="0" borderId="3" xfId="0" applyFont="1" applyBorder="1" applyAlignment="1" applyProtection="1">
      <alignment horizontal="left"/>
      <protection locked="0"/>
    </xf>
    <xf numFmtId="0" fontId="17" fillId="0" borderId="0" xfId="0" applyFont="1" applyFill="1" applyBorder="1" applyAlignment="1">
      <alignment horizontal="left" vertical="center"/>
    </xf>
    <xf numFmtId="164" fontId="2" fillId="0" borderId="0" xfId="0" applyNumberFormat="1" applyFont="1" applyBorder="1" applyAlignment="1">
      <alignment horizontal="left"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7" fillId="0" borderId="0" xfId="0" applyFont="1" applyBorder="1" applyAlignment="1">
      <alignment horizontal="center" wrapText="1"/>
    </xf>
    <xf numFmtId="164" fontId="2" fillId="0" borderId="3" xfId="0" applyNumberFormat="1" applyFont="1" applyBorder="1" applyAlignment="1">
      <alignment horizontal="center" wrapText="1"/>
    </xf>
    <xf numFmtId="0" fontId="19" fillId="0" borderId="4" xfId="0" applyFont="1" applyBorder="1" applyAlignment="1">
      <alignment horizontal="left" vertical="top" wrapText="1"/>
    </xf>
    <xf numFmtId="0" fontId="19" fillId="0" borderId="5" xfId="0" applyFont="1" applyBorder="1" applyAlignment="1">
      <alignment horizontal="left" vertical="top" wrapText="1"/>
    </xf>
    <xf numFmtId="0" fontId="19" fillId="0" borderId="6" xfId="0" applyFont="1" applyBorder="1" applyAlignment="1">
      <alignment horizontal="left" vertical="top" wrapText="1"/>
    </xf>
    <xf numFmtId="0" fontId="17" fillId="0" borderId="4" xfId="0" applyFont="1" applyBorder="1" applyAlignment="1">
      <alignment horizontal="center" vertical="center" textRotation="90" wrapText="1"/>
    </xf>
    <xf numFmtId="0" fontId="17" fillId="0" borderId="5" xfId="0" applyFont="1" applyBorder="1" applyAlignment="1">
      <alignment horizontal="center" vertical="center" textRotation="90" wrapText="1"/>
    </xf>
    <xf numFmtId="0" fontId="17" fillId="0" borderId="6" xfId="0" applyFont="1" applyBorder="1" applyAlignment="1">
      <alignment horizontal="center" vertical="center" textRotation="90" wrapText="1"/>
    </xf>
    <xf numFmtId="0" fontId="17" fillId="0" borderId="1" xfId="0" applyFont="1" applyBorder="1" applyAlignment="1">
      <alignment horizontal="center" vertical="top" wrapText="1"/>
    </xf>
    <xf numFmtId="0" fontId="19" fillId="0" borderId="1" xfId="0" applyFont="1" applyBorder="1" applyAlignment="1">
      <alignment horizontal="left" vertical="top" wrapText="1"/>
    </xf>
    <xf numFmtId="0" fontId="17" fillId="0" borderId="1" xfId="0" applyFont="1" applyBorder="1" applyAlignment="1">
      <alignment horizontal="center" vertical="center" wrapText="1"/>
    </xf>
    <xf numFmtId="0" fontId="2" fillId="0" borderId="0" xfId="0" applyFont="1" applyBorder="1" applyAlignment="1">
      <alignment horizontal="right" wrapText="1"/>
    </xf>
    <xf numFmtId="0" fontId="17" fillId="0" borderId="1" xfId="0" applyFont="1" applyBorder="1" applyAlignment="1">
      <alignment horizontal="center" vertical="center" textRotation="90" wrapText="1"/>
    </xf>
    <xf numFmtId="0" fontId="21" fillId="0" borderId="0" xfId="0" applyFont="1" applyAlignment="1">
      <alignment horizontal="left" vertical="center"/>
    </xf>
    <xf numFmtId="0" fontId="17" fillId="0" borderId="0" xfId="0" applyFont="1" applyAlignment="1">
      <alignment horizontal="left" vertical="center"/>
    </xf>
    <xf numFmtId="0" fontId="9" fillId="0" borderId="3" xfId="0" applyFont="1" applyBorder="1" applyAlignment="1" applyProtection="1">
      <alignment horizontal="left" vertical="center"/>
      <protection locked="0"/>
    </xf>
    <xf numFmtId="0" fontId="21" fillId="0" borderId="1" xfId="0" applyFont="1" applyBorder="1" applyAlignment="1">
      <alignment horizontal="center" vertical="center" textRotation="90"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1" xfId="0" applyFont="1" applyBorder="1" applyAlignment="1">
      <alignment horizontal="left" vertical="center" wrapText="1"/>
    </xf>
    <xf numFmtId="0" fontId="22" fillId="0" borderId="1" xfId="0" applyFont="1" applyBorder="1" applyAlignment="1">
      <alignment horizontal="left" vertical="center" wrapText="1"/>
    </xf>
    <xf numFmtId="0" fontId="22" fillId="0" borderId="1" xfId="0" applyFont="1" applyBorder="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right" wrapText="1"/>
    </xf>
    <xf numFmtId="164" fontId="2" fillId="0" borderId="0" xfId="0" applyNumberFormat="1" applyFont="1" applyAlignment="1">
      <alignment horizontal="left" wrapText="1"/>
    </xf>
    <xf numFmtId="0" fontId="21" fillId="0" borderId="9"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 xfId="0" applyFont="1" applyBorder="1" applyAlignment="1">
      <alignment vertical="center" wrapText="1"/>
    </xf>
    <xf numFmtId="164" fontId="1" fillId="0" borderId="3" xfId="0" applyNumberFormat="1" applyFont="1" applyBorder="1" applyAlignment="1" applyProtection="1">
      <alignment horizontal="left"/>
    </xf>
    <xf numFmtId="0" fontId="9"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wrapText="1"/>
    </xf>
    <xf numFmtId="0" fontId="2" fillId="0" borderId="3" xfId="0" applyFont="1" applyBorder="1" applyAlignment="1">
      <alignment horizontal="center" vertical="center"/>
    </xf>
    <xf numFmtId="0" fontId="9" fillId="0" borderId="0" xfId="0" applyFont="1" applyAlignment="1">
      <alignment horizontal="left" wrapText="1"/>
    </xf>
    <xf numFmtId="0" fontId="9" fillId="0" borderId="0" xfId="0" applyFont="1" applyAlignment="1">
      <alignment horizontal="left"/>
    </xf>
    <xf numFmtId="164" fontId="7" fillId="0" borderId="3" xfId="0" applyNumberFormat="1" applyFont="1" applyBorder="1" applyAlignment="1" applyProtection="1">
      <alignment horizontal="center" wrapText="1"/>
    </xf>
    <xf numFmtId="0" fontId="9" fillId="0" borderId="2" xfId="0" applyFont="1" applyBorder="1" applyAlignment="1">
      <alignment horizontal="center" vertical="top"/>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 fillId="0" borderId="4" xfId="0" applyFont="1" applyBorder="1" applyAlignment="1">
      <alignment horizontal="center" vertical="center" wrapText="1"/>
    </xf>
    <xf numFmtId="0" fontId="6" fillId="0" borderId="0" xfId="0" applyFont="1" applyAlignment="1" applyProtection="1">
      <alignment horizontal="left" wrapText="1"/>
    </xf>
    <xf numFmtId="164" fontId="14" fillId="0" borderId="3" xfId="0" applyNumberFormat="1" applyFont="1" applyBorder="1" applyAlignment="1" applyProtection="1">
      <alignment horizontal="center" wrapText="1"/>
    </xf>
    <xf numFmtId="0" fontId="1" fillId="0" borderId="0" xfId="0" applyFont="1" applyBorder="1" applyAlignment="1" applyProtection="1">
      <alignment horizontal="center" vertical="top" wrapText="1"/>
    </xf>
    <xf numFmtId="0" fontId="1" fillId="0" borderId="0" xfId="0" applyFont="1" applyAlignment="1">
      <alignment horizontal="center" vertical="top" wrapText="1"/>
    </xf>
    <xf numFmtId="164" fontId="6" fillId="0" borderId="3" xfId="0" applyNumberFormat="1" applyFont="1" applyBorder="1" applyAlignment="1" applyProtection="1">
      <alignment horizontal="center"/>
    </xf>
    <xf numFmtId="0" fontId="16" fillId="0" borderId="0" xfId="0" applyFont="1" applyAlignment="1">
      <alignment horizontal="center" wrapText="1"/>
    </xf>
    <xf numFmtId="164" fontId="15" fillId="0" borderId="3" xfId="0" applyNumberFormat="1" applyFont="1" applyBorder="1" applyAlignment="1" applyProtection="1">
      <alignment horizontal="center" wrapText="1"/>
    </xf>
    <xf numFmtId="0" fontId="2" fillId="0" borderId="0" xfId="0" applyFont="1" applyAlignment="1">
      <alignment horizontal="left" vertical="center"/>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6" fillId="0" borderId="3" xfId="0" applyFont="1" applyBorder="1" applyAlignment="1">
      <alignment horizont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3" xfId="0" applyFont="1" applyBorder="1" applyAlignment="1" applyProtection="1">
      <alignment horizontal="center" wrapText="1"/>
    </xf>
    <xf numFmtId="0" fontId="6" fillId="0" borderId="0" xfId="0" applyFont="1" applyAlignment="1">
      <alignment horizontal="center" vertical="top" wrapText="1"/>
    </xf>
    <xf numFmtId="0" fontId="6" fillId="0" borderId="0" xfId="0" applyFont="1" applyAlignment="1" applyProtection="1">
      <alignment horizontal="left" vertical="top" wrapText="1"/>
      <protection locked="0"/>
    </xf>
    <xf numFmtId="164" fontId="6" fillId="0" borderId="3" xfId="0" applyNumberFormat="1" applyFont="1" applyBorder="1" applyAlignment="1" applyProtection="1">
      <alignment horizontal="center" wrapText="1"/>
    </xf>
    <xf numFmtId="0" fontId="6" fillId="0" borderId="3" xfId="0" applyFont="1" applyBorder="1" applyAlignment="1">
      <alignment horizontal="center" wrapText="1"/>
    </xf>
    <xf numFmtId="0" fontId="1" fillId="0" borderId="2" xfId="0" applyFont="1" applyBorder="1" applyAlignment="1">
      <alignment horizontal="center" vertical="top" wrapText="1"/>
    </xf>
    <xf numFmtId="0" fontId="6" fillId="0" borderId="0" xfId="0" applyFont="1" applyAlignment="1">
      <alignment horizontal="left" vertical="top" wrapText="1"/>
    </xf>
    <xf numFmtId="49" fontId="14" fillId="0" borderId="3" xfId="0" applyNumberFormat="1" applyFont="1" applyBorder="1" applyAlignment="1" applyProtection="1">
      <alignment horizontal="center" wrapText="1"/>
      <protection locked="0"/>
    </xf>
    <xf numFmtId="0" fontId="14" fillId="0" borderId="0" xfId="0" applyFont="1" applyAlignment="1">
      <alignment horizontal="left"/>
    </xf>
    <xf numFmtId="0" fontId="1" fillId="0" borderId="0" xfId="0" applyFont="1" applyAlignment="1">
      <alignment horizontal="left" vertical="center" wrapText="1"/>
    </xf>
    <xf numFmtId="0" fontId="6" fillId="0" borderId="0" xfId="0" applyFont="1" applyBorder="1" applyAlignment="1">
      <alignment horizontal="left" vertical="center" wrapText="1"/>
    </xf>
    <xf numFmtId="4" fontId="14" fillId="0" borderId="7" xfId="0" applyNumberFormat="1" applyFont="1" applyBorder="1" applyAlignment="1">
      <alignment horizontal="center" wrapText="1"/>
    </xf>
    <xf numFmtId="0" fontId="14" fillId="0" borderId="7" xfId="0" applyFont="1" applyBorder="1" applyAlignment="1">
      <alignment horizontal="center" wrapText="1"/>
    </xf>
    <xf numFmtId="4" fontId="14" fillId="0" borderId="3" xfId="0" applyNumberFormat="1" applyFont="1" applyBorder="1" applyAlignment="1">
      <alignment horizontal="center" wrapText="1"/>
    </xf>
    <xf numFmtId="164" fontId="6" fillId="0" borderId="3" xfId="0" applyNumberFormat="1" applyFont="1" applyBorder="1" applyAlignment="1" applyProtection="1">
      <alignment horizontal="left" wrapText="1"/>
    </xf>
    <xf numFmtId="49" fontId="14" fillId="0" borderId="7" xfId="0" applyNumberFormat="1" applyFont="1" applyBorder="1" applyAlignment="1" applyProtection="1">
      <alignment horizontal="center" wrapText="1"/>
      <protection locked="0"/>
    </xf>
  </cellXfs>
  <cellStyles count="1">
    <cellStyle name="Звичайний"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FF9999"/>
      <color rgb="FFFF5050"/>
      <color rgb="FFD886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Аркуш1">
    <tabColor theme="4" tint="0.39997558519241921"/>
    <pageSetUpPr fitToPage="1"/>
  </sheetPr>
  <dimension ref="A1:N389"/>
  <sheetViews>
    <sheetView tabSelected="1" view="pageBreakPreview" zoomScaleNormal="66" zoomScaleSheetLayoutView="100" workbookViewId="0">
      <selection activeCell="C4" sqref="C4"/>
    </sheetView>
  </sheetViews>
  <sheetFormatPr defaultColWidth="8.85546875" defaultRowHeight="36" customHeight="1" outlineLevelRow="1" x14ac:dyDescent="0.25"/>
  <cols>
    <col min="1" max="1" width="7.42578125" style="1" customWidth="1"/>
    <col min="2" max="2" width="20.140625" style="1" customWidth="1"/>
    <col min="3" max="3" width="50.42578125" style="1" customWidth="1"/>
    <col min="4" max="4" width="10.42578125" style="5" customWidth="1"/>
    <col min="5" max="5" width="11.28515625" style="5" customWidth="1"/>
    <col min="6" max="6" width="15.140625" style="5" customWidth="1"/>
    <col min="7" max="7" width="26.7109375" style="5" customWidth="1"/>
    <col min="8" max="8" width="11.5703125" style="1" customWidth="1"/>
    <col min="9" max="9" width="7" style="1" customWidth="1"/>
    <col min="10" max="10" width="11.7109375" style="1" customWidth="1"/>
    <col min="11" max="11" width="13" style="1" customWidth="1"/>
    <col min="12" max="12" width="18" style="1" customWidth="1"/>
    <col min="13" max="13" width="21.140625" style="1" customWidth="1"/>
    <col min="14" max="16384" width="8.85546875" style="1"/>
  </cols>
  <sheetData>
    <row r="1" spans="1:7" ht="18.75" x14ac:dyDescent="0.25">
      <c r="A1" s="187" t="s">
        <v>31</v>
      </c>
      <c r="B1" s="187"/>
      <c r="C1" s="187"/>
      <c r="D1" s="187"/>
      <c r="E1" s="187"/>
      <c r="F1" s="187"/>
      <c r="G1" s="187"/>
    </row>
    <row r="2" spans="1:7" ht="18.75" x14ac:dyDescent="0.25">
      <c r="A2" s="187" t="s">
        <v>30</v>
      </c>
      <c r="B2" s="187"/>
      <c r="C2" s="187"/>
      <c r="D2" s="187"/>
      <c r="E2" s="187"/>
      <c r="F2" s="187"/>
      <c r="G2" s="187"/>
    </row>
    <row r="3" spans="1:7" ht="18.75" x14ac:dyDescent="0.25">
      <c r="A3" s="187" t="s">
        <v>74</v>
      </c>
      <c r="B3" s="187"/>
      <c r="C3" s="187"/>
      <c r="D3" s="187"/>
      <c r="E3" s="187"/>
      <c r="F3" s="187"/>
      <c r="G3" s="187"/>
    </row>
    <row r="4" spans="1:7" ht="36.75" customHeight="1" x14ac:dyDescent="0.3">
      <c r="A4" s="190" t="s">
        <v>75</v>
      </c>
      <c r="B4" s="190"/>
      <c r="C4" s="67"/>
      <c r="D4" s="66" t="s">
        <v>29</v>
      </c>
      <c r="E4" s="68"/>
      <c r="F4" s="19"/>
      <c r="G4" s="19"/>
    </row>
    <row r="5" spans="1:7" ht="33.75" customHeight="1" x14ac:dyDescent="0.3">
      <c r="B5" s="18" t="s">
        <v>10</v>
      </c>
      <c r="C5" s="192"/>
      <c r="D5" s="192"/>
      <c r="E5" s="193" t="s">
        <v>72</v>
      </c>
      <c r="F5" s="193"/>
      <c r="G5" s="7"/>
    </row>
    <row r="6" spans="1:7" ht="35.25" customHeight="1" x14ac:dyDescent="0.3">
      <c r="A6" s="10" t="s">
        <v>9</v>
      </c>
      <c r="B6" s="27"/>
      <c r="C6" s="11"/>
      <c r="D6" s="12"/>
      <c r="E6" s="21" t="s">
        <v>28</v>
      </c>
      <c r="F6" s="20"/>
      <c r="G6" s="22" t="s">
        <v>27</v>
      </c>
    </row>
    <row r="7" spans="1:7" ht="48.75" customHeight="1" x14ac:dyDescent="0.3">
      <c r="A7" s="13"/>
      <c r="B7" s="189" t="s">
        <v>8</v>
      </c>
      <c r="C7" s="189"/>
      <c r="D7" s="189"/>
      <c r="E7" s="189"/>
      <c r="F7" s="189"/>
      <c r="G7" s="189"/>
    </row>
    <row r="8" spans="1:7" ht="67.5" customHeight="1" x14ac:dyDescent="0.35">
      <c r="A8" s="188"/>
      <c r="B8" s="188"/>
      <c r="C8" s="188"/>
      <c r="D8" s="188"/>
      <c r="E8" s="188"/>
      <c r="F8" s="188"/>
      <c r="G8" s="188"/>
    </row>
    <row r="9" spans="1:7" ht="20.25" customHeight="1" x14ac:dyDescent="0.25">
      <c r="A9" s="183" t="s">
        <v>7</v>
      </c>
      <c r="B9" s="183"/>
      <c r="C9" s="183"/>
      <c r="D9" s="183"/>
      <c r="E9" s="183"/>
      <c r="F9" s="183"/>
      <c r="G9" s="183"/>
    </row>
    <row r="10" spans="1:7" ht="28.5" customHeight="1" x14ac:dyDescent="0.3">
      <c r="A10" s="180" t="s">
        <v>12</v>
      </c>
      <c r="B10" s="180"/>
      <c r="C10" s="184"/>
      <c r="D10" s="184"/>
      <c r="E10" s="184"/>
      <c r="F10" s="184"/>
      <c r="G10" s="184"/>
    </row>
    <row r="11" spans="1:7" ht="20.25" customHeight="1" x14ac:dyDescent="0.25">
      <c r="B11" s="6"/>
      <c r="C11" s="183" t="s">
        <v>11</v>
      </c>
      <c r="D11" s="183"/>
      <c r="E11" s="183"/>
      <c r="F11" s="183"/>
      <c r="G11" s="183"/>
    </row>
    <row r="12" spans="1:7" ht="57" customHeight="1" x14ac:dyDescent="0.3">
      <c r="A12" s="180" t="s">
        <v>14</v>
      </c>
      <c r="B12" s="180"/>
      <c r="C12" s="184"/>
      <c r="D12" s="184"/>
      <c r="E12" s="184"/>
      <c r="F12" s="184"/>
      <c r="G12" s="184"/>
    </row>
    <row r="13" spans="1:7" ht="22.5" customHeight="1" x14ac:dyDescent="0.25">
      <c r="B13" s="8"/>
      <c r="C13" s="191" t="s">
        <v>13</v>
      </c>
      <c r="D13" s="191"/>
      <c r="E13" s="191"/>
      <c r="F13" s="191"/>
      <c r="G13" s="191"/>
    </row>
    <row r="14" spans="1:7" ht="54" customHeight="1" x14ac:dyDescent="0.35">
      <c r="A14" s="180" t="s">
        <v>16</v>
      </c>
      <c r="B14" s="180"/>
      <c r="C14" s="188"/>
      <c r="D14" s="188"/>
      <c r="E14" s="188"/>
      <c r="F14" s="188"/>
      <c r="G14" s="9" t="s">
        <v>32</v>
      </c>
    </row>
    <row r="15" spans="1:7" ht="35.25" customHeight="1" x14ac:dyDescent="0.25">
      <c r="B15" s="8"/>
      <c r="C15" s="183" t="s">
        <v>15</v>
      </c>
      <c r="D15" s="183"/>
      <c r="E15" s="183"/>
      <c r="F15" s="183"/>
      <c r="G15" s="6"/>
    </row>
    <row r="16" spans="1:7" ht="63.75" customHeight="1" x14ac:dyDescent="0.3">
      <c r="A16" s="180" t="s">
        <v>14</v>
      </c>
      <c r="B16" s="180"/>
      <c r="C16" s="184"/>
      <c r="D16" s="184"/>
      <c r="E16" s="184"/>
      <c r="F16" s="184"/>
      <c r="G16" s="184"/>
    </row>
    <row r="17" spans="1:13" ht="36.75" customHeight="1" x14ac:dyDescent="0.25">
      <c r="B17" s="8"/>
      <c r="C17" s="181" t="s">
        <v>13</v>
      </c>
      <c r="D17" s="181"/>
      <c r="E17" s="181"/>
      <c r="F17" s="181"/>
      <c r="G17" s="181"/>
      <c r="J17" s="194" t="s">
        <v>1</v>
      </c>
      <c r="K17" s="194" t="s">
        <v>3</v>
      </c>
      <c r="L17" s="194" t="s">
        <v>56</v>
      </c>
      <c r="M17" s="194" t="s">
        <v>57</v>
      </c>
    </row>
    <row r="18" spans="1:13" ht="36" customHeight="1" x14ac:dyDescent="0.25">
      <c r="A18" s="182" t="s">
        <v>18</v>
      </c>
      <c r="B18" s="182" t="s">
        <v>77</v>
      </c>
      <c r="C18" s="176" t="s">
        <v>6</v>
      </c>
      <c r="D18" s="177"/>
      <c r="E18" s="173" t="s">
        <v>0</v>
      </c>
      <c r="F18" s="174"/>
      <c r="G18" s="175"/>
      <c r="J18" s="194"/>
      <c r="K18" s="194"/>
      <c r="L18" s="194"/>
      <c r="M18" s="194"/>
    </row>
    <row r="19" spans="1:13" ht="98.25" customHeight="1" x14ac:dyDescent="0.25">
      <c r="A19" s="182"/>
      <c r="B19" s="182"/>
      <c r="C19" s="178"/>
      <c r="D19" s="179"/>
      <c r="E19" s="73" t="s">
        <v>1</v>
      </c>
      <c r="F19" s="73" t="s">
        <v>2</v>
      </c>
      <c r="G19" s="73" t="s">
        <v>3</v>
      </c>
      <c r="H19" s="134" t="s">
        <v>262</v>
      </c>
      <c r="J19" s="194"/>
      <c r="K19" s="194"/>
      <c r="L19" s="194"/>
      <c r="M19" s="194"/>
    </row>
    <row r="20" spans="1:13" ht="46.5" customHeight="1" outlineLevel="1" x14ac:dyDescent="0.25">
      <c r="A20" s="185" t="s">
        <v>19</v>
      </c>
      <c r="B20" s="168" t="s">
        <v>76</v>
      </c>
      <c r="C20" s="162" t="s">
        <v>118</v>
      </c>
      <c r="D20" s="163"/>
      <c r="E20" s="83">
        <f>E21+E22</f>
        <v>0</v>
      </c>
      <c r="F20" s="117">
        <f>IF(E20=0,0,ROUND((E21*F21+E22*F22)/(E21+E22),1))</f>
        <v>0</v>
      </c>
      <c r="G20" s="117">
        <f>G21+G22</f>
        <v>0</v>
      </c>
      <c r="J20" s="115"/>
      <c r="K20" s="115"/>
      <c r="L20" s="73" t="s">
        <v>98</v>
      </c>
      <c r="M20" s="73"/>
    </row>
    <row r="21" spans="1:13" ht="15.75" outlineLevel="1" x14ac:dyDescent="0.25">
      <c r="A21" s="186"/>
      <c r="B21" s="169"/>
      <c r="C21" s="162" t="s">
        <v>96</v>
      </c>
      <c r="D21" s="163"/>
      <c r="E21" s="83">
        <f>IF(K21=0,0,J21)</f>
        <v>0</v>
      </c>
      <c r="F21" s="117">
        <f>IF(E21=0,0,ROUND(G21/E21,1))</f>
        <v>0</v>
      </c>
      <c r="G21" s="117">
        <f>IF(J21=0,0,K21)</f>
        <v>0</v>
      </c>
      <c r="J21" s="114"/>
      <c r="K21" s="114"/>
      <c r="L21" s="73" t="s">
        <v>99</v>
      </c>
      <c r="M21" s="73">
        <v>0.5</v>
      </c>
    </row>
    <row r="22" spans="1:13" ht="15.75" outlineLevel="1" x14ac:dyDescent="0.25">
      <c r="A22" s="186"/>
      <c r="B22" s="169"/>
      <c r="C22" s="162" t="s">
        <v>97</v>
      </c>
      <c r="D22" s="163"/>
      <c r="E22" s="83">
        <f>IF(K22=0,0,J22)</f>
        <v>0</v>
      </c>
      <c r="F22" s="117">
        <f>IF(E22=0,0,ROUND(G22/E22,1))</f>
        <v>0</v>
      </c>
      <c r="G22" s="117">
        <f>IF(J22=0,0,K22)</f>
        <v>0</v>
      </c>
      <c r="J22" s="114"/>
      <c r="K22" s="114"/>
      <c r="L22" s="73" t="s">
        <v>100</v>
      </c>
      <c r="M22" s="73">
        <v>0.5</v>
      </c>
    </row>
    <row r="23" spans="1:13" ht="72.75" customHeight="1" outlineLevel="1" x14ac:dyDescent="0.25">
      <c r="A23" s="186"/>
      <c r="B23" s="169"/>
      <c r="C23" s="162" t="s">
        <v>81</v>
      </c>
      <c r="D23" s="163"/>
      <c r="E23" s="83">
        <f>E24+E25</f>
        <v>0</v>
      </c>
      <c r="F23" s="117">
        <f>IF(E23=0,0,ROUND((E24*F24+E25*F25)/(E24+E25),1))</f>
        <v>0</v>
      </c>
      <c r="G23" s="117">
        <f>G24+G25</f>
        <v>0</v>
      </c>
      <c r="J23" s="115"/>
      <c r="K23" s="115"/>
      <c r="L23" s="73" t="s">
        <v>98</v>
      </c>
      <c r="M23" s="73"/>
    </row>
    <row r="24" spans="1:13" ht="15.75" outlineLevel="1" x14ac:dyDescent="0.25">
      <c r="A24" s="186"/>
      <c r="B24" s="169"/>
      <c r="C24" s="162" t="s">
        <v>96</v>
      </c>
      <c r="D24" s="163"/>
      <c r="E24" s="83">
        <f t="shared" ref="E24:E29" si="0">IF(K24=0,0,J24)</f>
        <v>0</v>
      </c>
      <c r="F24" s="117">
        <f>IF(E24=0,0,ROUND(G24/E24,1))</f>
        <v>0</v>
      </c>
      <c r="G24" s="117">
        <f t="shared" ref="G24:G29" si="1">IF(J24=0,0,K24)</f>
        <v>0</v>
      </c>
      <c r="J24" s="114"/>
      <c r="K24" s="114"/>
      <c r="L24" s="73" t="s">
        <v>99</v>
      </c>
      <c r="M24" s="73">
        <v>0.5</v>
      </c>
    </row>
    <row r="25" spans="1:13" ht="15.75" outlineLevel="1" x14ac:dyDescent="0.25">
      <c r="A25" s="186"/>
      <c r="B25" s="169"/>
      <c r="C25" s="162" t="s">
        <v>97</v>
      </c>
      <c r="D25" s="163"/>
      <c r="E25" s="83">
        <f t="shared" si="0"/>
        <v>0</v>
      </c>
      <c r="F25" s="117">
        <f>IF(E25=0,0,ROUND(G25/E25,1))</f>
        <v>0</v>
      </c>
      <c r="G25" s="117">
        <f t="shared" si="1"/>
        <v>0</v>
      </c>
      <c r="J25" s="114"/>
      <c r="K25" s="114"/>
      <c r="L25" s="73" t="s">
        <v>100</v>
      </c>
      <c r="M25" s="73">
        <v>0.5</v>
      </c>
    </row>
    <row r="26" spans="1:13" ht="75" customHeight="1" outlineLevel="1" x14ac:dyDescent="0.25">
      <c r="A26" s="186"/>
      <c r="B26" s="169"/>
      <c r="C26" s="161" t="s">
        <v>82</v>
      </c>
      <c r="D26" s="161"/>
      <c r="E26" s="83">
        <f t="shared" si="0"/>
        <v>0</v>
      </c>
      <c r="F26" s="117">
        <f t="shared" ref="F26:F45" si="2">IF(E26=0,0,ROUND(G26/E26,1))</f>
        <v>0</v>
      </c>
      <c r="G26" s="117">
        <f t="shared" si="1"/>
        <v>0</v>
      </c>
      <c r="J26" s="114"/>
      <c r="K26" s="114"/>
      <c r="L26" s="73" t="s">
        <v>99</v>
      </c>
      <c r="M26" s="73">
        <v>1</v>
      </c>
    </row>
    <row r="27" spans="1:13" ht="219" customHeight="1" outlineLevel="1" x14ac:dyDescent="0.25">
      <c r="A27" s="186"/>
      <c r="B27" s="169"/>
      <c r="C27" s="161" t="s">
        <v>83</v>
      </c>
      <c r="D27" s="161"/>
      <c r="E27" s="83">
        <f t="shared" si="0"/>
        <v>0</v>
      </c>
      <c r="F27" s="117">
        <f t="shared" si="2"/>
        <v>0</v>
      </c>
      <c r="G27" s="117">
        <f t="shared" si="1"/>
        <v>0</v>
      </c>
      <c r="J27" s="114"/>
      <c r="K27" s="114"/>
      <c r="L27" s="73" t="s">
        <v>100</v>
      </c>
      <c r="M27" s="73">
        <v>4</v>
      </c>
    </row>
    <row r="28" spans="1:13" ht="122.25" customHeight="1" outlineLevel="1" x14ac:dyDescent="0.25">
      <c r="A28" s="186"/>
      <c r="B28" s="169"/>
      <c r="C28" s="161" t="s">
        <v>84</v>
      </c>
      <c r="D28" s="161"/>
      <c r="E28" s="83">
        <f t="shared" si="0"/>
        <v>0</v>
      </c>
      <c r="F28" s="117">
        <f t="shared" si="2"/>
        <v>0</v>
      </c>
      <c r="G28" s="117">
        <f t="shared" si="1"/>
        <v>0</v>
      </c>
      <c r="J28" s="114"/>
      <c r="K28" s="114"/>
      <c r="L28" s="73" t="s">
        <v>100</v>
      </c>
      <c r="M28" s="73">
        <v>2</v>
      </c>
    </row>
    <row r="29" spans="1:13" ht="76.900000000000006" customHeight="1" outlineLevel="1" x14ac:dyDescent="0.25">
      <c r="A29" s="186"/>
      <c r="B29" s="169"/>
      <c r="C29" s="161" t="s">
        <v>85</v>
      </c>
      <c r="D29" s="161"/>
      <c r="E29" s="83">
        <f t="shared" si="0"/>
        <v>0</v>
      </c>
      <c r="F29" s="117">
        <f t="shared" si="2"/>
        <v>0</v>
      </c>
      <c r="G29" s="117">
        <f t="shared" si="1"/>
        <v>0</v>
      </c>
      <c r="J29" s="114"/>
      <c r="K29" s="114"/>
      <c r="L29" s="73" t="s">
        <v>100</v>
      </c>
      <c r="M29" s="73">
        <v>4</v>
      </c>
    </row>
    <row r="30" spans="1:13" ht="39" customHeight="1" outlineLevel="1" x14ac:dyDescent="0.25">
      <c r="A30" s="186"/>
      <c r="B30" s="169"/>
      <c r="C30" s="161" t="s">
        <v>86</v>
      </c>
      <c r="D30" s="161"/>
      <c r="E30" s="83">
        <f>E31+E32</f>
        <v>0</v>
      </c>
      <c r="F30" s="117">
        <f>IF(E30=0,0,ROUND((E31*F31+E32*F32)/(E31+E32),1))</f>
        <v>0</v>
      </c>
      <c r="G30" s="117">
        <f>G31+G32</f>
        <v>0</v>
      </c>
      <c r="J30" s="115"/>
      <c r="K30" s="115"/>
      <c r="L30" s="73" t="s">
        <v>98</v>
      </c>
      <c r="M30" s="73"/>
    </row>
    <row r="31" spans="1:13" ht="15.75" outlineLevel="1" x14ac:dyDescent="0.25">
      <c r="A31" s="186"/>
      <c r="B31" s="169"/>
      <c r="C31" s="162" t="s">
        <v>96</v>
      </c>
      <c r="D31" s="163"/>
      <c r="E31" s="83">
        <f>IF(K31=0,0,J31)</f>
        <v>0</v>
      </c>
      <c r="F31" s="117">
        <f t="shared" si="2"/>
        <v>0</v>
      </c>
      <c r="G31" s="117">
        <f>IF(J31=0,0,K31)</f>
        <v>0</v>
      </c>
      <c r="J31" s="114"/>
      <c r="K31" s="114"/>
      <c r="L31" s="73" t="s">
        <v>99</v>
      </c>
      <c r="M31" s="73">
        <v>2</v>
      </c>
    </row>
    <row r="32" spans="1:13" ht="15.75" outlineLevel="1" x14ac:dyDescent="0.25">
      <c r="A32" s="186"/>
      <c r="B32" s="169"/>
      <c r="C32" s="162" t="s">
        <v>97</v>
      </c>
      <c r="D32" s="163"/>
      <c r="E32" s="83">
        <f>IF(K32=0,0,J32)</f>
        <v>0</v>
      </c>
      <c r="F32" s="117">
        <f t="shared" si="2"/>
        <v>0</v>
      </c>
      <c r="G32" s="117">
        <f>IF(J32=0,0,K32)</f>
        <v>0</v>
      </c>
      <c r="J32" s="114"/>
      <c r="K32" s="114"/>
      <c r="L32" s="73" t="s">
        <v>100</v>
      </c>
      <c r="M32" s="73">
        <v>2</v>
      </c>
    </row>
    <row r="33" spans="1:13" ht="63" customHeight="1" outlineLevel="1" x14ac:dyDescent="0.25">
      <c r="A33" s="186"/>
      <c r="B33" s="169"/>
      <c r="C33" s="161" t="s">
        <v>87</v>
      </c>
      <c r="D33" s="161"/>
      <c r="E33" s="83">
        <f>E34+E35</f>
        <v>0</v>
      </c>
      <c r="F33" s="117">
        <f>IF(E33=0,0,ROUND((E34*F34+E35*F35)/(E34+E35),1))</f>
        <v>0</v>
      </c>
      <c r="G33" s="117">
        <f>G34+G35</f>
        <v>0</v>
      </c>
      <c r="J33" s="115"/>
      <c r="K33" s="115"/>
      <c r="L33" s="73" t="s">
        <v>98</v>
      </c>
      <c r="M33" s="73"/>
    </row>
    <row r="34" spans="1:13" ht="15.75" outlineLevel="1" x14ac:dyDescent="0.25">
      <c r="A34" s="186"/>
      <c r="B34" s="169"/>
      <c r="C34" s="162" t="s">
        <v>96</v>
      </c>
      <c r="D34" s="163"/>
      <c r="E34" s="83">
        <f>IF(K34=0,0,J34)</f>
        <v>0</v>
      </c>
      <c r="F34" s="117">
        <f t="shared" si="2"/>
        <v>0</v>
      </c>
      <c r="G34" s="117">
        <f>IF(J34=0,0,K34)</f>
        <v>0</v>
      </c>
      <c r="J34" s="114"/>
      <c r="K34" s="114"/>
      <c r="L34" s="73" t="s">
        <v>99</v>
      </c>
      <c r="M34" s="73">
        <v>2</v>
      </c>
    </row>
    <row r="35" spans="1:13" ht="15.75" outlineLevel="1" x14ac:dyDescent="0.25">
      <c r="A35" s="186"/>
      <c r="B35" s="169"/>
      <c r="C35" s="162" t="s">
        <v>97</v>
      </c>
      <c r="D35" s="163"/>
      <c r="E35" s="83">
        <f>IF(K35=0,0,J35)</f>
        <v>0</v>
      </c>
      <c r="F35" s="117">
        <f t="shared" si="2"/>
        <v>0</v>
      </c>
      <c r="G35" s="117">
        <f>IF(J35=0,0,K35)</f>
        <v>0</v>
      </c>
      <c r="J35" s="114"/>
      <c r="K35" s="114"/>
      <c r="L35" s="73" t="s">
        <v>100</v>
      </c>
      <c r="M35" s="73">
        <v>2</v>
      </c>
    </row>
    <row r="36" spans="1:13" ht="142.5" customHeight="1" outlineLevel="1" x14ac:dyDescent="0.25">
      <c r="A36" s="186"/>
      <c r="B36" s="169"/>
      <c r="C36" s="161" t="s">
        <v>88</v>
      </c>
      <c r="D36" s="161"/>
      <c r="E36" s="83">
        <f>IF(K36=0,0,J36)</f>
        <v>0</v>
      </c>
      <c r="F36" s="117">
        <f t="shared" si="2"/>
        <v>0</v>
      </c>
      <c r="G36" s="117">
        <f>IF(J36=0,0,K36)</f>
        <v>0</v>
      </c>
      <c r="J36" s="114"/>
      <c r="K36" s="114"/>
      <c r="L36" s="73" t="s">
        <v>99</v>
      </c>
      <c r="M36" s="73">
        <v>4</v>
      </c>
    </row>
    <row r="37" spans="1:13" ht="107.25" customHeight="1" outlineLevel="1" x14ac:dyDescent="0.25">
      <c r="A37" s="186"/>
      <c r="B37" s="169"/>
      <c r="C37" s="161" t="s">
        <v>89</v>
      </c>
      <c r="D37" s="161"/>
      <c r="E37" s="83">
        <f>IF(K37=0,0,J37)</f>
        <v>0</v>
      </c>
      <c r="F37" s="117">
        <f t="shared" si="2"/>
        <v>0</v>
      </c>
      <c r="G37" s="117">
        <f>IF(J37=0,0,K37)</f>
        <v>0</v>
      </c>
      <c r="J37" s="114"/>
      <c r="K37" s="114"/>
      <c r="L37" s="73" t="s">
        <v>99</v>
      </c>
      <c r="M37" s="73">
        <v>0.5</v>
      </c>
    </row>
    <row r="38" spans="1:13" ht="111.75" customHeight="1" outlineLevel="1" x14ac:dyDescent="0.25">
      <c r="A38" s="186"/>
      <c r="B38" s="169"/>
      <c r="C38" s="161" t="s">
        <v>90</v>
      </c>
      <c r="D38" s="161"/>
      <c r="E38" s="83">
        <f>IF(K38=0,0,J38)</f>
        <v>0</v>
      </c>
      <c r="F38" s="117">
        <f t="shared" si="2"/>
        <v>0</v>
      </c>
      <c r="G38" s="117">
        <f>IF(J38=0,0,K38)</f>
        <v>0</v>
      </c>
      <c r="J38" s="114"/>
      <c r="K38" s="114"/>
      <c r="L38" s="73" t="s">
        <v>99</v>
      </c>
      <c r="M38" s="73">
        <v>2</v>
      </c>
    </row>
    <row r="39" spans="1:13" ht="102.75" customHeight="1" outlineLevel="1" x14ac:dyDescent="0.25">
      <c r="A39" s="186"/>
      <c r="B39" s="169"/>
      <c r="C39" s="161" t="s">
        <v>91</v>
      </c>
      <c r="D39" s="161"/>
      <c r="E39" s="83">
        <f>E40+E41</f>
        <v>0</v>
      </c>
      <c r="F39" s="117">
        <f>IF(E39=0,0,ROUND((E40*F40+E41*F41)/(E40+E41),1))</f>
        <v>0</v>
      </c>
      <c r="G39" s="117">
        <f>G40+G41</f>
        <v>0</v>
      </c>
      <c r="J39" s="115"/>
      <c r="K39" s="115"/>
      <c r="L39" s="73" t="s">
        <v>98</v>
      </c>
      <c r="M39" s="73"/>
    </row>
    <row r="40" spans="1:13" ht="15.75" outlineLevel="1" x14ac:dyDescent="0.25">
      <c r="A40" s="186"/>
      <c r="B40" s="169"/>
      <c r="C40" s="162" t="s">
        <v>96</v>
      </c>
      <c r="D40" s="163"/>
      <c r="E40" s="83">
        <f t="shared" ref="E40:E45" si="3">IF(K40=0,0,J40)</f>
        <v>0</v>
      </c>
      <c r="F40" s="117">
        <f t="shared" si="2"/>
        <v>0</v>
      </c>
      <c r="G40" s="117">
        <f t="shared" ref="G40:G45" si="4">IF(J40=0,0,K40)</f>
        <v>0</v>
      </c>
      <c r="J40" s="114"/>
      <c r="K40" s="114"/>
      <c r="L40" s="73" t="s">
        <v>99</v>
      </c>
      <c r="M40" s="73">
        <v>0.5</v>
      </c>
    </row>
    <row r="41" spans="1:13" ht="15.75" outlineLevel="1" x14ac:dyDescent="0.25">
      <c r="A41" s="186"/>
      <c r="B41" s="169"/>
      <c r="C41" s="162" t="s">
        <v>97</v>
      </c>
      <c r="D41" s="163"/>
      <c r="E41" s="83">
        <f t="shared" si="3"/>
        <v>0</v>
      </c>
      <c r="F41" s="117">
        <f t="shared" si="2"/>
        <v>0</v>
      </c>
      <c r="G41" s="117">
        <f t="shared" si="4"/>
        <v>0</v>
      </c>
      <c r="J41" s="114"/>
      <c r="K41" s="114"/>
      <c r="L41" s="73" t="s">
        <v>100</v>
      </c>
      <c r="M41" s="73">
        <v>2</v>
      </c>
    </row>
    <row r="42" spans="1:13" ht="46.5" customHeight="1" outlineLevel="1" x14ac:dyDescent="0.25">
      <c r="A42" s="186"/>
      <c r="B42" s="169"/>
      <c r="C42" s="161" t="s">
        <v>92</v>
      </c>
      <c r="D42" s="161"/>
      <c r="E42" s="83">
        <f t="shared" si="3"/>
        <v>0</v>
      </c>
      <c r="F42" s="117">
        <f t="shared" si="2"/>
        <v>0</v>
      </c>
      <c r="G42" s="117">
        <f t="shared" si="4"/>
        <v>0</v>
      </c>
      <c r="J42" s="114"/>
      <c r="K42" s="114"/>
      <c r="L42" s="73" t="s">
        <v>100</v>
      </c>
      <c r="M42" s="73">
        <v>2</v>
      </c>
    </row>
    <row r="43" spans="1:13" ht="128.25" customHeight="1" outlineLevel="1" x14ac:dyDescent="0.25">
      <c r="A43" s="186"/>
      <c r="B43" s="169"/>
      <c r="C43" s="161" t="s">
        <v>93</v>
      </c>
      <c r="D43" s="161"/>
      <c r="E43" s="83">
        <f t="shared" si="3"/>
        <v>0</v>
      </c>
      <c r="F43" s="117">
        <f t="shared" si="2"/>
        <v>0</v>
      </c>
      <c r="G43" s="117">
        <f t="shared" si="4"/>
        <v>0</v>
      </c>
      <c r="J43" s="114"/>
      <c r="K43" s="114"/>
      <c r="L43" s="73" t="s">
        <v>100</v>
      </c>
      <c r="M43" s="73">
        <v>4</v>
      </c>
    </row>
    <row r="44" spans="1:13" ht="66" customHeight="1" outlineLevel="1" x14ac:dyDescent="0.25">
      <c r="A44" s="186"/>
      <c r="B44" s="169"/>
      <c r="C44" s="161" t="s">
        <v>94</v>
      </c>
      <c r="D44" s="161"/>
      <c r="E44" s="83">
        <f t="shared" si="3"/>
        <v>0</v>
      </c>
      <c r="F44" s="117">
        <f t="shared" si="2"/>
        <v>0</v>
      </c>
      <c r="G44" s="117">
        <f t="shared" si="4"/>
        <v>0</v>
      </c>
      <c r="J44" s="114"/>
      <c r="K44" s="114"/>
      <c r="L44" s="73" t="s">
        <v>99</v>
      </c>
      <c r="M44" s="73">
        <v>1</v>
      </c>
    </row>
    <row r="45" spans="1:13" ht="51" customHeight="1" outlineLevel="1" x14ac:dyDescent="0.25">
      <c r="A45" s="186"/>
      <c r="B45" s="169"/>
      <c r="C45" s="161" t="s">
        <v>95</v>
      </c>
      <c r="D45" s="161"/>
      <c r="E45" s="83">
        <f t="shared" si="3"/>
        <v>0</v>
      </c>
      <c r="F45" s="117">
        <f t="shared" si="2"/>
        <v>0</v>
      </c>
      <c r="G45" s="117">
        <f t="shared" si="4"/>
        <v>0</v>
      </c>
      <c r="J45" s="114"/>
      <c r="K45" s="114"/>
      <c r="L45" s="73" t="s">
        <v>99</v>
      </c>
      <c r="M45" s="73">
        <v>0.5</v>
      </c>
    </row>
    <row r="46" spans="1:13" ht="36" customHeight="1" x14ac:dyDescent="0.25">
      <c r="A46" s="203" t="s">
        <v>261</v>
      </c>
      <c r="B46" s="204"/>
      <c r="C46" s="171" t="s">
        <v>5</v>
      </c>
      <c r="D46" s="171"/>
      <c r="E46" s="84">
        <f>SUM(E20:E45)-E21-E22-E24-E25-E31-E32-E34-E35-E40-E41</f>
        <v>0</v>
      </c>
      <c r="F46" s="118">
        <f>IF(E46=0,0,ROUND((E21*F21+E22*F22+E24*F24+E25*F25+E26*F26+E27*F27+E28*F28+E29*F29+E31*F31+E32*F32+E34*F34+E35*F35+E36*F36+E37*F37+E38*F38+E40*F40+E41*F41+E42*F42+E43*F43+E44*F44+E45*F45)/(E21+E22+E24+E25+E26+E27+E28+E29+E31+E32+E34+E35+E36+E37+E38+E40+E41+E42+E43+E44+E45),1))</f>
        <v>0</v>
      </c>
      <c r="G46" s="118">
        <f>SUM(G20:G45)-G21-G22-G24-G25-G31-G32-G34-G35-G40-G41</f>
        <v>0</v>
      </c>
      <c r="H46" s="1" t="e">
        <f>Звіт!$D$12/Звіт!$B$12</f>
        <v>#VALUE!</v>
      </c>
      <c r="J46" s="115"/>
      <c r="K46" s="115"/>
      <c r="L46" s="73"/>
      <c r="M46" s="73"/>
    </row>
    <row r="47" spans="1:13" ht="36" customHeight="1" x14ac:dyDescent="0.25">
      <c r="A47" s="203" t="s">
        <v>268</v>
      </c>
      <c r="B47" s="204"/>
      <c r="C47" s="171" t="s">
        <v>5</v>
      </c>
      <c r="D47" s="171"/>
      <c r="E47" s="84">
        <f>E46</f>
        <v>0</v>
      </c>
      <c r="F47" s="119">
        <f t="shared" ref="F47:G47" si="5">F46</f>
        <v>0</v>
      </c>
      <c r="G47" s="119">
        <f t="shared" si="5"/>
        <v>0</v>
      </c>
      <c r="J47" s="115"/>
      <c r="K47" s="115"/>
      <c r="L47" s="122"/>
      <c r="M47" s="122"/>
    </row>
    <row r="48" spans="1:13" ht="77.25" customHeight="1" outlineLevel="1" x14ac:dyDescent="0.25">
      <c r="A48" s="165" t="s">
        <v>215</v>
      </c>
      <c r="B48" s="168" t="s">
        <v>4</v>
      </c>
      <c r="C48" s="161" t="s">
        <v>101</v>
      </c>
      <c r="D48" s="161"/>
      <c r="E48" s="83">
        <f>IF(K48=0,0,J48)</f>
        <v>0</v>
      </c>
      <c r="F48" s="117">
        <f>IF(E48=0,0,ROUND(G48/E48,1))</f>
        <v>0</v>
      </c>
      <c r="G48" s="117">
        <f>IF(J48=0,0,K48)</f>
        <v>0</v>
      </c>
      <c r="J48" s="114"/>
      <c r="K48" s="114"/>
      <c r="L48" s="73" t="s">
        <v>99</v>
      </c>
      <c r="M48" s="73">
        <v>0.5</v>
      </c>
    </row>
    <row r="49" spans="1:13" ht="58.5" customHeight="1" outlineLevel="1" x14ac:dyDescent="0.25">
      <c r="A49" s="165"/>
      <c r="B49" s="169"/>
      <c r="C49" s="161" t="s">
        <v>102</v>
      </c>
      <c r="D49" s="161"/>
      <c r="E49" s="83">
        <f>IF(K49=0,0,J49)</f>
        <v>0</v>
      </c>
      <c r="F49" s="117">
        <f>IF(E49=0,0,ROUND(G49/E49,1))</f>
        <v>0</v>
      </c>
      <c r="G49" s="117">
        <f>IF(J49=0,0,K49)</f>
        <v>0</v>
      </c>
      <c r="J49" s="114"/>
      <c r="K49" s="114"/>
      <c r="L49" s="73" t="s">
        <v>99</v>
      </c>
      <c r="M49" s="73">
        <v>1</v>
      </c>
    </row>
    <row r="50" spans="1:13" ht="66" customHeight="1" outlineLevel="1" x14ac:dyDescent="0.25">
      <c r="A50" s="165"/>
      <c r="B50" s="169"/>
      <c r="C50" s="161" t="s">
        <v>103</v>
      </c>
      <c r="D50" s="161"/>
      <c r="E50" s="83">
        <f>IF(K50=0,0,J50)</f>
        <v>0</v>
      </c>
      <c r="F50" s="117">
        <f>IF(E50=0,0,ROUND(G50/E50,1))</f>
        <v>0</v>
      </c>
      <c r="G50" s="117">
        <f>IF(J50=0,0,K50)</f>
        <v>0</v>
      </c>
      <c r="J50" s="114"/>
      <c r="K50" s="114"/>
      <c r="L50" s="73" t="s">
        <v>99</v>
      </c>
      <c r="M50" s="73">
        <v>1</v>
      </c>
    </row>
    <row r="51" spans="1:13" ht="88.5" customHeight="1" outlineLevel="1" x14ac:dyDescent="0.25">
      <c r="A51" s="165"/>
      <c r="B51" s="169"/>
      <c r="C51" s="161" t="s">
        <v>104</v>
      </c>
      <c r="D51" s="161"/>
      <c r="E51" s="83">
        <f>E52+E53</f>
        <v>0</v>
      </c>
      <c r="F51" s="117">
        <f>IF(E51=0,0,ROUND((E52*F52+E53*F53)/(E52+E53),1))</f>
        <v>0</v>
      </c>
      <c r="G51" s="117">
        <f>G52+G53</f>
        <v>0</v>
      </c>
      <c r="J51" s="115"/>
      <c r="K51" s="115"/>
      <c r="L51" s="73" t="s">
        <v>98</v>
      </c>
      <c r="M51" s="73"/>
    </row>
    <row r="52" spans="1:13" ht="15.75" outlineLevel="1" x14ac:dyDescent="0.25">
      <c r="A52" s="165"/>
      <c r="B52" s="169"/>
      <c r="C52" s="162" t="s">
        <v>96</v>
      </c>
      <c r="D52" s="163"/>
      <c r="E52" s="83">
        <f>IF(K52=0,0,J52)</f>
        <v>0</v>
      </c>
      <c r="F52" s="117">
        <f>IF(E52=0,0,ROUND(G52/E52,1))</f>
        <v>0</v>
      </c>
      <c r="G52" s="117">
        <f>IF(J52=0,0,K52)</f>
        <v>0</v>
      </c>
      <c r="J52" s="114"/>
      <c r="K52" s="114"/>
      <c r="L52" s="73" t="s">
        <v>99</v>
      </c>
      <c r="M52" s="73">
        <v>1</v>
      </c>
    </row>
    <row r="53" spans="1:13" ht="15.75" outlineLevel="1" x14ac:dyDescent="0.25">
      <c r="A53" s="165"/>
      <c r="B53" s="169"/>
      <c r="C53" s="162" t="s">
        <v>97</v>
      </c>
      <c r="D53" s="163"/>
      <c r="E53" s="83">
        <f>IF(K53=0,0,J53)</f>
        <v>0</v>
      </c>
      <c r="F53" s="117">
        <f>IF(E53=0,0,ROUND(G53/E53,1))</f>
        <v>0</v>
      </c>
      <c r="G53" s="117">
        <f>IF(J53=0,0,K53)</f>
        <v>0</v>
      </c>
      <c r="J53" s="114"/>
      <c r="K53" s="114"/>
      <c r="L53" s="73" t="s">
        <v>100</v>
      </c>
      <c r="M53" s="73">
        <v>2</v>
      </c>
    </row>
    <row r="54" spans="1:13" ht="111" customHeight="1" outlineLevel="1" x14ac:dyDescent="0.25">
      <c r="A54" s="165"/>
      <c r="B54" s="169"/>
      <c r="C54" s="161" t="s">
        <v>105</v>
      </c>
      <c r="D54" s="161"/>
      <c r="E54" s="83">
        <f>IF(K54=0,0,J54)</f>
        <v>0</v>
      </c>
      <c r="F54" s="117">
        <f>IF(E54=0,0,ROUND(G54/E54,1))</f>
        <v>0</v>
      </c>
      <c r="G54" s="117">
        <f>IF(J54=0,0,K54)</f>
        <v>0</v>
      </c>
      <c r="J54" s="114"/>
      <c r="K54" s="114"/>
      <c r="L54" s="73" t="s">
        <v>99</v>
      </c>
      <c r="M54" s="73">
        <v>1</v>
      </c>
    </row>
    <row r="55" spans="1:13" ht="218.25" customHeight="1" outlineLevel="1" x14ac:dyDescent="0.25">
      <c r="A55" s="165"/>
      <c r="B55" s="169"/>
      <c r="C55" s="161" t="s">
        <v>106</v>
      </c>
      <c r="D55" s="161"/>
      <c r="E55" s="83">
        <f>IF(K55=0,0,J55)</f>
        <v>0</v>
      </c>
      <c r="F55" s="117">
        <f>IF(E55=0,0,ROUND(G55/E55,1))</f>
        <v>0</v>
      </c>
      <c r="G55" s="117">
        <f>IF(J55=0,0,K55)</f>
        <v>0</v>
      </c>
      <c r="J55" s="114"/>
      <c r="K55" s="114"/>
      <c r="L55" s="73" t="s">
        <v>100</v>
      </c>
      <c r="M55" s="73">
        <v>4</v>
      </c>
    </row>
    <row r="56" spans="1:13" ht="76.5" customHeight="1" outlineLevel="1" x14ac:dyDescent="0.25">
      <c r="A56" s="165"/>
      <c r="B56" s="169"/>
      <c r="C56" s="161" t="s">
        <v>107</v>
      </c>
      <c r="D56" s="161"/>
      <c r="E56" s="83">
        <f>IF(K56=0,0,J56)</f>
        <v>0</v>
      </c>
      <c r="F56" s="117">
        <f>IF(E56=0,0,ROUND(G56/E56,1))</f>
        <v>0</v>
      </c>
      <c r="G56" s="117">
        <f>IF(J56=0,0,K56)</f>
        <v>0</v>
      </c>
      <c r="J56" s="114"/>
      <c r="K56" s="114"/>
      <c r="L56" s="73" t="s">
        <v>99</v>
      </c>
      <c r="M56" s="73">
        <v>0.5</v>
      </c>
    </row>
    <row r="57" spans="1:13" ht="123.75" customHeight="1" outlineLevel="1" x14ac:dyDescent="0.25">
      <c r="A57" s="165"/>
      <c r="B57" s="169"/>
      <c r="C57" s="161" t="s">
        <v>108</v>
      </c>
      <c r="D57" s="161"/>
      <c r="E57" s="83">
        <f>E58+E59</f>
        <v>0</v>
      </c>
      <c r="F57" s="117">
        <f>IF(E57=0,0,ROUND((E58*F58+E59*F59)/(E58+E59),1))</f>
        <v>0</v>
      </c>
      <c r="G57" s="117">
        <f>G58+G59</f>
        <v>0</v>
      </c>
      <c r="J57" s="115"/>
      <c r="K57" s="115"/>
      <c r="L57" s="73" t="s">
        <v>98</v>
      </c>
      <c r="M57" s="73"/>
    </row>
    <row r="58" spans="1:13" ht="15.75" outlineLevel="1" x14ac:dyDescent="0.25">
      <c r="A58" s="165"/>
      <c r="B58" s="169"/>
      <c r="C58" s="162" t="s">
        <v>96</v>
      </c>
      <c r="D58" s="163"/>
      <c r="E58" s="83">
        <f>IF(K58=0,0,J58)</f>
        <v>0</v>
      </c>
      <c r="F58" s="117">
        <f>IF(E58=0,0,ROUND(G58/E58,1))</f>
        <v>0</v>
      </c>
      <c r="G58" s="117">
        <f>IF(J58=0,0,K58)</f>
        <v>0</v>
      </c>
      <c r="J58" s="114"/>
      <c r="K58" s="114"/>
      <c r="L58" s="73" t="s">
        <v>99</v>
      </c>
      <c r="M58" s="73">
        <v>2</v>
      </c>
    </row>
    <row r="59" spans="1:13" ht="15.75" outlineLevel="1" x14ac:dyDescent="0.25">
      <c r="A59" s="165"/>
      <c r="B59" s="169"/>
      <c r="C59" s="162" t="s">
        <v>97</v>
      </c>
      <c r="D59" s="163"/>
      <c r="E59" s="83">
        <f>IF(K59=0,0,J59)</f>
        <v>0</v>
      </c>
      <c r="F59" s="117">
        <f>IF(E59=0,0,ROUND(G59/E59,1))</f>
        <v>0</v>
      </c>
      <c r="G59" s="117">
        <f>IF(J59=0,0,K59)</f>
        <v>0</v>
      </c>
      <c r="J59" s="114"/>
      <c r="K59" s="114"/>
      <c r="L59" s="73" t="s">
        <v>100</v>
      </c>
      <c r="M59" s="73">
        <v>2</v>
      </c>
    </row>
    <row r="60" spans="1:13" ht="45.75" customHeight="1" outlineLevel="1" x14ac:dyDescent="0.25">
      <c r="A60" s="165"/>
      <c r="B60" s="169"/>
      <c r="C60" s="161" t="s">
        <v>109</v>
      </c>
      <c r="D60" s="161"/>
      <c r="E60" s="83">
        <f>E61+E62</f>
        <v>0</v>
      </c>
      <c r="F60" s="117">
        <f>IF(E60=0,0,ROUND((E61*F61+E62*F62)/(E61+E62),1))</f>
        <v>0</v>
      </c>
      <c r="G60" s="117">
        <f>G61+G62</f>
        <v>0</v>
      </c>
      <c r="J60" s="115"/>
      <c r="K60" s="115"/>
      <c r="L60" s="73" t="s">
        <v>98</v>
      </c>
      <c r="M60" s="73"/>
    </row>
    <row r="61" spans="1:13" ht="15.75" outlineLevel="1" x14ac:dyDescent="0.25">
      <c r="A61" s="165"/>
      <c r="B61" s="169"/>
      <c r="C61" s="162" t="s">
        <v>96</v>
      </c>
      <c r="D61" s="163"/>
      <c r="E61" s="83">
        <f>IF(K61=0,0,J61)</f>
        <v>0</v>
      </c>
      <c r="F61" s="117">
        <f>IF(E61=0,0,ROUND(G61/E61,1))</f>
        <v>0</v>
      </c>
      <c r="G61" s="117">
        <f>IF(J61=0,0,K61)</f>
        <v>0</v>
      </c>
      <c r="J61" s="114"/>
      <c r="K61" s="114"/>
      <c r="L61" s="73" t="s">
        <v>99</v>
      </c>
      <c r="M61" s="73">
        <v>2</v>
      </c>
    </row>
    <row r="62" spans="1:13" ht="15.75" outlineLevel="1" x14ac:dyDescent="0.25">
      <c r="A62" s="165"/>
      <c r="B62" s="169"/>
      <c r="C62" s="162" t="s">
        <v>97</v>
      </c>
      <c r="D62" s="163"/>
      <c r="E62" s="83">
        <f>IF(K62=0,0,J62)</f>
        <v>0</v>
      </c>
      <c r="F62" s="117">
        <f>IF(E62=0,0,ROUND(G62/E62,1))</f>
        <v>0</v>
      </c>
      <c r="G62" s="117">
        <f>IF(J62=0,0,K62)</f>
        <v>0</v>
      </c>
      <c r="J62" s="114"/>
      <c r="K62" s="114"/>
      <c r="L62" s="73" t="s">
        <v>100</v>
      </c>
      <c r="M62" s="73">
        <v>2</v>
      </c>
    </row>
    <row r="63" spans="1:13" ht="76.5" customHeight="1" outlineLevel="1" x14ac:dyDescent="0.25">
      <c r="A63" s="165"/>
      <c r="B63" s="169"/>
      <c r="C63" s="161" t="s">
        <v>110</v>
      </c>
      <c r="D63" s="161"/>
      <c r="E63" s="83">
        <f t="shared" ref="E63:E70" si="6">IF(K63=0,0,J63)</f>
        <v>0</v>
      </c>
      <c r="F63" s="117">
        <f t="shared" ref="F63:F70" si="7">IF(E63=0,0,ROUND(G63/E63,1))</f>
        <v>0</v>
      </c>
      <c r="G63" s="117">
        <f t="shared" ref="G63:G70" si="8">IF(J63=0,0,K63)</f>
        <v>0</v>
      </c>
      <c r="J63" s="114"/>
      <c r="K63" s="114"/>
      <c r="L63" s="73" t="s">
        <v>100</v>
      </c>
      <c r="M63" s="73">
        <v>1</v>
      </c>
    </row>
    <row r="64" spans="1:13" ht="44.25" customHeight="1" outlineLevel="1" x14ac:dyDescent="0.25">
      <c r="A64" s="165"/>
      <c r="B64" s="169"/>
      <c r="C64" s="161" t="s">
        <v>111</v>
      </c>
      <c r="D64" s="161"/>
      <c r="E64" s="83">
        <f t="shared" si="6"/>
        <v>0</v>
      </c>
      <c r="F64" s="117">
        <f t="shared" si="7"/>
        <v>0</v>
      </c>
      <c r="G64" s="117">
        <f t="shared" si="8"/>
        <v>0</v>
      </c>
      <c r="J64" s="114"/>
      <c r="K64" s="114"/>
      <c r="L64" s="73" t="s">
        <v>100</v>
      </c>
      <c r="M64" s="73">
        <v>1</v>
      </c>
    </row>
    <row r="65" spans="1:13" ht="126" customHeight="1" outlineLevel="1" x14ac:dyDescent="0.25">
      <c r="A65" s="165"/>
      <c r="B65" s="169"/>
      <c r="C65" s="161" t="s">
        <v>112</v>
      </c>
      <c r="D65" s="161"/>
      <c r="E65" s="83">
        <f t="shared" si="6"/>
        <v>0</v>
      </c>
      <c r="F65" s="117">
        <f t="shared" si="7"/>
        <v>0</v>
      </c>
      <c r="G65" s="117">
        <f t="shared" si="8"/>
        <v>0</v>
      </c>
      <c r="J65" s="114"/>
      <c r="K65" s="114"/>
      <c r="L65" s="73" t="s">
        <v>100</v>
      </c>
      <c r="M65" s="73">
        <v>4</v>
      </c>
    </row>
    <row r="66" spans="1:13" ht="124.5" customHeight="1" outlineLevel="1" x14ac:dyDescent="0.25">
      <c r="A66" s="165"/>
      <c r="B66" s="169"/>
      <c r="C66" s="161" t="s">
        <v>113</v>
      </c>
      <c r="D66" s="161"/>
      <c r="E66" s="83">
        <f t="shared" si="6"/>
        <v>0</v>
      </c>
      <c r="F66" s="117">
        <f t="shared" si="7"/>
        <v>0</v>
      </c>
      <c r="G66" s="117">
        <f t="shared" si="8"/>
        <v>0</v>
      </c>
      <c r="J66" s="114"/>
      <c r="K66" s="114"/>
      <c r="L66" s="73" t="s">
        <v>100</v>
      </c>
      <c r="M66" s="73">
        <v>4</v>
      </c>
    </row>
    <row r="67" spans="1:13" ht="48.75" customHeight="1" outlineLevel="1" x14ac:dyDescent="0.25">
      <c r="A67" s="165"/>
      <c r="B67" s="169"/>
      <c r="C67" s="161" t="s">
        <v>114</v>
      </c>
      <c r="D67" s="161"/>
      <c r="E67" s="83">
        <f t="shared" si="6"/>
        <v>0</v>
      </c>
      <c r="F67" s="117">
        <f t="shared" si="7"/>
        <v>0</v>
      </c>
      <c r="G67" s="117">
        <f t="shared" si="8"/>
        <v>0</v>
      </c>
      <c r="J67" s="114"/>
      <c r="K67" s="114"/>
      <c r="L67" s="73" t="s">
        <v>100</v>
      </c>
      <c r="M67" s="73">
        <v>10</v>
      </c>
    </row>
    <row r="68" spans="1:13" ht="35.25" customHeight="1" outlineLevel="1" x14ac:dyDescent="0.25">
      <c r="A68" s="165"/>
      <c r="B68" s="169"/>
      <c r="C68" s="161" t="s">
        <v>115</v>
      </c>
      <c r="D68" s="161"/>
      <c r="E68" s="83">
        <f t="shared" si="6"/>
        <v>0</v>
      </c>
      <c r="F68" s="117">
        <f t="shared" si="7"/>
        <v>0</v>
      </c>
      <c r="G68" s="117">
        <f t="shared" si="8"/>
        <v>0</v>
      </c>
      <c r="J68" s="114"/>
      <c r="K68" s="114"/>
      <c r="L68" s="73" t="s">
        <v>100</v>
      </c>
      <c r="M68" s="73">
        <v>2</v>
      </c>
    </row>
    <row r="69" spans="1:13" ht="57" customHeight="1" outlineLevel="1" x14ac:dyDescent="0.25">
      <c r="A69" s="165"/>
      <c r="B69" s="169"/>
      <c r="C69" s="161" t="s">
        <v>116</v>
      </c>
      <c r="D69" s="161"/>
      <c r="E69" s="83">
        <f t="shared" si="6"/>
        <v>0</v>
      </c>
      <c r="F69" s="117">
        <f t="shared" si="7"/>
        <v>0</v>
      </c>
      <c r="G69" s="117">
        <f t="shared" si="8"/>
        <v>0</v>
      </c>
      <c r="J69" s="114"/>
      <c r="K69" s="114"/>
      <c r="L69" s="73" t="s">
        <v>99</v>
      </c>
      <c r="M69" s="73">
        <v>1</v>
      </c>
    </row>
    <row r="70" spans="1:13" ht="45.75" customHeight="1" outlineLevel="1" x14ac:dyDescent="0.25">
      <c r="A70" s="165"/>
      <c r="B70" s="170"/>
      <c r="C70" s="161" t="s">
        <v>117</v>
      </c>
      <c r="D70" s="161"/>
      <c r="E70" s="83">
        <f t="shared" si="6"/>
        <v>0</v>
      </c>
      <c r="F70" s="117">
        <f t="shared" si="7"/>
        <v>0</v>
      </c>
      <c r="G70" s="117">
        <f t="shared" si="8"/>
        <v>0</v>
      </c>
      <c r="J70" s="114"/>
      <c r="K70" s="114"/>
      <c r="L70" s="73" t="s">
        <v>99</v>
      </c>
      <c r="M70" s="73">
        <v>0.5</v>
      </c>
    </row>
    <row r="71" spans="1:13" ht="36" customHeight="1" x14ac:dyDescent="0.25">
      <c r="A71" s="166" t="s">
        <v>252</v>
      </c>
      <c r="B71" s="167"/>
      <c r="C71" s="171" t="s">
        <v>5</v>
      </c>
      <c r="D71" s="171"/>
      <c r="E71" s="85">
        <f>SUM(E48:E70)-E52-E53-E58-E59-E61-E62</f>
        <v>0</v>
      </c>
      <c r="F71" s="119">
        <f>IF(E71=0,0,ROUND((E48*F48+E49*F49+E50*F50+E52*F52+E53*F53+E54*F54+E55*F55+E56*F56+E58*F58+E59*F59+E61*F61+E62*F62+E63*F63+E64*F64+E65*F65+E66*F66+E67*F67+E68*F68+E69*F69+E70*F70)/(E48+E49+E50+E52+E53+E54+E55+E56+E58+E59+E61+E62+E63+E64+E65+E66+E67+E68+E69+E70),1))</f>
        <v>0</v>
      </c>
      <c r="G71" s="119">
        <f t="shared" ref="G71" si="9">SUM(G48:G70)-G52-G53-G58-G59-G61-G62</f>
        <v>0</v>
      </c>
      <c r="H71" s="1" t="e">
        <f>Звіт!$D$13/Звіт!$B$13</f>
        <v>#VALUE!</v>
      </c>
      <c r="J71" s="115"/>
      <c r="K71" s="115"/>
      <c r="L71" s="116"/>
      <c r="M71" s="116"/>
    </row>
    <row r="72" spans="1:13" ht="76.5" customHeight="1" outlineLevel="1" x14ac:dyDescent="0.25">
      <c r="A72" s="165" t="s">
        <v>243</v>
      </c>
      <c r="B72" s="168" t="s">
        <v>4</v>
      </c>
      <c r="C72" s="161" t="s">
        <v>101</v>
      </c>
      <c r="D72" s="161"/>
      <c r="E72" s="83">
        <f>IF(K72=0,0,J72)</f>
        <v>0</v>
      </c>
      <c r="F72" s="117">
        <f>IF(E72=0,0,ROUND(G72/E72,1))</f>
        <v>0</v>
      </c>
      <c r="G72" s="117">
        <f>IF(J72=0,0,K72)</f>
        <v>0</v>
      </c>
      <c r="J72" s="114"/>
      <c r="K72" s="114"/>
      <c r="L72" s="120" t="s">
        <v>99</v>
      </c>
      <c r="M72" s="120">
        <v>0.5</v>
      </c>
    </row>
    <row r="73" spans="1:13" ht="63" customHeight="1" outlineLevel="1" x14ac:dyDescent="0.25">
      <c r="A73" s="165"/>
      <c r="B73" s="169"/>
      <c r="C73" s="161" t="s">
        <v>102</v>
      </c>
      <c r="D73" s="161"/>
      <c r="E73" s="83">
        <f>IF(K73=0,0,J73)</f>
        <v>0</v>
      </c>
      <c r="F73" s="117">
        <f>IF(E73=0,0,ROUND(G73/E73,1))</f>
        <v>0</v>
      </c>
      <c r="G73" s="117">
        <f>IF(J73=0,0,K73)</f>
        <v>0</v>
      </c>
      <c r="J73" s="114"/>
      <c r="K73" s="114"/>
      <c r="L73" s="120" t="s">
        <v>99</v>
      </c>
      <c r="M73" s="120">
        <v>1</v>
      </c>
    </row>
    <row r="74" spans="1:13" ht="69" customHeight="1" outlineLevel="1" x14ac:dyDescent="0.25">
      <c r="A74" s="165"/>
      <c r="B74" s="169"/>
      <c r="C74" s="161" t="s">
        <v>103</v>
      </c>
      <c r="D74" s="161"/>
      <c r="E74" s="83">
        <f>IF(K74=0,0,J74)</f>
        <v>0</v>
      </c>
      <c r="F74" s="117">
        <f>IF(E74=0,0,ROUND(G74/E74,1))</f>
        <v>0</v>
      </c>
      <c r="G74" s="117">
        <f>IF(J74=0,0,K74)</f>
        <v>0</v>
      </c>
      <c r="J74" s="114"/>
      <c r="K74" s="114"/>
      <c r="L74" s="120" t="s">
        <v>99</v>
      </c>
      <c r="M74" s="120">
        <v>1</v>
      </c>
    </row>
    <row r="75" spans="1:13" ht="72" customHeight="1" outlineLevel="1" x14ac:dyDescent="0.25">
      <c r="A75" s="165"/>
      <c r="B75" s="169"/>
      <c r="C75" s="161" t="s">
        <v>104</v>
      </c>
      <c r="D75" s="161"/>
      <c r="E75" s="83">
        <f>E76+E77</f>
        <v>0</v>
      </c>
      <c r="F75" s="117">
        <f>IF(E75=0,0,ROUND((E76*F76+E77*F77)/(E76+E77),1))</f>
        <v>0</v>
      </c>
      <c r="G75" s="117">
        <f>G76+G77</f>
        <v>0</v>
      </c>
      <c r="J75" s="115"/>
      <c r="K75" s="115"/>
      <c r="L75" s="120" t="s">
        <v>98</v>
      </c>
      <c r="M75" s="120"/>
    </row>
    <row r="76" spans="1:13" ht="15.75" outlineLevel="1" x14ac:dyDescent="0.25">
      <c r="A76" s="165"/>
      <c r="B76" s="169"/>
      <c r="C76" s="162" t="s">
        <v>96</v>
      </c>
      <c r="D76" s="163"/>
      <c r="E76" s="83">
        <f>IF(K76=0,0,J76)</f>
        <v>0</v>
      </c>
      <c r="F76" s="117">
        <f>IF(E76=0,0,ROUND(G76/E76,1))</f>
        <v>0</v>
      </c>
      <c r="G76" s="117">
        <f>IF(J76=0,0,K76)</f>
        <v>0</v>
      </c>
      <c r="J76" s="114"/>
      <c r="K76" s="114"/>
      <c r="L76" s="120" t="s">
        <v>99</v>
      </c>
      <c r="M76" s="120">
        <v>1</v>
      </c>
    </row>
    <row r="77" spans="1:13" ht="15.75" outlineLevel="1" x14ac:dyDescent="0.25">
      <c r="A77" s="165"/>
      <c r="B77" s="169"/>
      <c r="C77" s="162" t="s">
        <v>97</v>
      </c>
      <c r="D77" s="163"/>
      <c r="E77" s="83">
        <f>IF(K77=0,0,J77)</f>
        <v>0</v>
      </c>
      <c r="F77" s="117">
        <f>IF(E77=0,0,ROUND(G77/E77,1))</f>
        <v>0</v>
      </c>
      <c r="G77" s="117">
        <f>IF(J77=0,0,K77)</f>
        <v>0</v>
      </c>
      <c r="J77" s="114"/>
      <c r="K77" s="114"/>
      <c r="L77" s="120" t="s">
        <v>100</v>
      </c>
      <c r="M77" s="120">
        <v>2</v>
      </c>
    </row>
    <row r="78" spans="1:13" ht="113.25" customHeight="1" outlineLevel="1" x14ac:dyDescent="0.25">
      <c r="A78" s="165"/>
      <c r="B78" s="169"/>
      <c r="C78" s="161" t="s">
        <v>105</v>
      </c>
      <c r="D78" s="161"/>
      <c r="E78" s="83">
        <f>IF(K78=0,0,J78)</f>
        <v>0</v>
      </c>
      <c r="F78" s="117">
        <f>IF(E78=0,0,ROUND(G78/E78,1))</f>
        <v>0</v>
      </c>
      <c r="G78" s="117">
        <f>IF(J78=0,0,K78)</f>
        <v>0</v>
      </c>
      <c r="J78" s="114"/>
      <c r="K78" s="114"/>
      <c r="L78" s="120" t="s">
        <v>99</v>
      </c>
      <c r="M78" s="120">
        <v>1</v>
      </c>
    </row>
    <row r="79" spans="1:13" ht="202.5" customHeight="1" outlineLevel="1" x14ac:dyDescent="0.25">
      <c r="A79" s="165"/>
      <c r="B79" s="169"/>
      <c r="C79" s="161" t="s">
        <v>106</v>
      </c>
      <c r="D79" s="161"/>
      <c r="E79" s="83">
        <f>IF(K79=0,0,J79)</f>
        <v>0</v>
      </c>
      <c r="F79" s="117">
        <f>IF(E79=0,0,ROUND(G79/E79,1))</f>
        <v>0</v>
      </c>
      <c r="G79" s="117">
        <f>IF(J79=0,0,K79)</f>
        <v>0</v>
      </c>
      <c r="J79" s="114"/>
      <c r="K79" s="114"/>
      <c r="L79" s="120" t="s">
        <v>100</v>
      </c>
      <c r="M79" s="120">
        <v>4</v>
      </c>
    </row>
    <row r="80" spans="1:13" ht="77.25" customHeight="1" outlineLevel="1" x14ac:dyDescent="0.25">
      <c r="A80" s="165"/>
      <c r="B80" s="169"/>
      <c r="C80" s="161" t="s">
        <v>107</v>
      </c>
      <c r="D80" s="161"/>
      <c r="E80" s="83">
        <f>IF(K80=0,0,J80)</f>
        <v>0</v>
      </c>
      <c r="F80" s="117">
        <f>IF(E80=0,0,ROUND(G80/E80,1))</f>
        <v>0</v>
      </c>
      <c r="G80" s="117">
        <f>IF(J80=0,0,K80)</f>
        <v>0</v>
      </c>
      <c r="J80" s="114"/>
      <c r="K80" s="114"/>
      <c r="L80" s="120" t="s">
        <v>99</v>
      </c>
      <c r="M80" s="120">
        <v>0.5</v>
      </c>
    </row>
    <row r="81" spans="1:13" ht="116.25" customHeight="1" outlineLevel="1" x14ac:dyDescent="0.25">
      <c r="A81" s="165"/>
      <c r="B81" s="169"/>
      <c r="C81" s="161" t="s">
        <v>108</v>
      </c>
      <c r="D81" s="161"/>
      <c r="E81" s="83">
        <f>E82+E83</f>
        <v>0</v>
      </c>
      <c r="F81" s="117">
        <f>IF(E81=0,0,ROUND((E82*F82+E83*F83)/(E82+E83),1))</f>
        <v>0</v>
      </c>
      <c r="G81" s="117">
        <f>G82+G83</f>
        <v>0</v>
      </c>
      <c r="J81" s="115"/>
      <c r="K81" s="115"/>
      <c r="L81" s="120" t="s">
        <v>98</v>
      </c>
      <c r="M81" s="120"/>
    </row>
    <row r="82" spans="1:13" ht="15.75" outlineLevel="1" x14ac:dyDescent="0.25">
      <c r="A82" s="165"/>
      <c r="B82" s="169"/>
      <c r="C82" s="162" t="s">
        <v>96</v>
      </c>
      <c r="D82" s="163"/>
      <c r="E82" s="83">
        <f>IF(K82=0,0,J82)</f>
        <v>0</v>
      </c>
      <c r="F82" s="117">
        <f>IF(E82=0,0,ROUND(G82/E82,1))</f>
        <v>0</v>
      </c>
      <c r="G82" s="117">
        <f>IF(J82=0,0,K82)</f>
        <v>0</v>
      </c>
      <c r="J82" s="114"/>
      <c r="K82" s="114"/>
      <c r="L82" s="120" t="s">
        <v>99</v>
      </c>
      <c r="M82" s="120">
        <v>2</v>
      </c>
    </row>
    <row r="83" spans="1:13" ht="15.75" outlineLevel="1" x14ac:dyDescent="0.25">
      <c r="A83" s="165"/>
      <c r="B83" s="169"/>
      <c r="C83" s="162" t="s">
        <v>97</v>
      </c>
      <c r="D83" s="163"/>
      <c r="E83" s="83">
        <f>IF(K83=0,0,J83)</f>
        <v>0</v>
      </c>
      <c r="F83" s="117">
        <f>IF(E83=0,0,ROUND(G83/E83,1))</f>
        <v>0</v>
      </c>
      <c r="G83" s="117">
        <f>IF(J83=0,0,K83)</f>
        <v>0</v>
      </c>
      <c r="J83" s="114"/>
      <c r="K83" s="114"/>
      <c r="L83" s="120" t="s">
        <v>100</v>
      </c>
      <c r="M83" s="120">
        <v>2</v>
      </c>
    </row>
    <row r="84" spans="1:13" ht="36" customHeight="1" outlineLevel="1" x14ac:dyDescent="0.25">
      <c r="A84" s="165"/>
      <c r="B84" s="169"/>
      <c r="C84" s="161" t="s">
        <v>109</v>
      </c>
      <c r="D84" s="161"/>
      <c r="E84" s="83">
        <f>E85+E86</f>
        <v>0</v>
      </c>
      <c r="F84" s="117">
        <f>IF(E84=0,0,ROUND((E85*F85+E86*F86)/(E85+E86),1))</f>
        <v>0</v>
      </c>
      <c r="G84" s="117">
        <f>G85+G86</f>
        <v>0</v>
      </c>
      <c r="J84" s="115"/>
      <c r="K84" s="115"/>
      <c r="L84" s="120" t="s">
        <v>98</v>
      </c>
      <c r="M84" s="120"/>
    </row>
    <row r="85" spans="1:13" ht="15.75" outlineLevel="1" x14ac:dyDescent="0.25">
      <c r="A85" s="165"/>
      <c r="B85" s="169"/>
      <c r="C85" s="162" t="s">
        <v>96</v>
      </c>
      <c r="D85" s="163"/>
      <c r="E85" s="83">
        <f>IF(K85=0,0,J85)</f>
        <v>0</v>
      </c>
      <c r="F85" s="117">
        <f>IF(E85=0,0,ROUND(G85/E85,1))</f>
        <v>0</v>
      </c>
      <c r="G85" s="117">
        <f>IF(J85=0,0,K85)</f>
        <v>0</v>
      </c>
      <c r="J85" s="114"/>
      <c r="K85" s="114"/>
      <c r="L85" s="120" t="s">
        <v>99</v>
      </c>
      <c r="M85" s="120">
        <v>2</v>
      </c>
    </row>
    <row r="86" spans="1:13" ht="15.75" outlineLevel="1" x14ac:dyDescent="0.25">
      <c r="A86" s="165"/>
      <c r="B86" s="169"/>
      <c r="C86" s="162" t="s">
        <v>97</v>
      </c>
      <c r="D86" s="163"/>
      <c r="E86" s="83">
        <f>IF(K86=0,0,J86)</f>
        <v>0</v>
      </c>
      <c r="F86" s="117">
        <f>IF(E86=0,0,ROUND(G86/E86,1))</f>
        <v>0</v>
      </c>
      <c r="G86" s="117">
        <f>IF(J86=0,0,K86)</f>
        <v>0</v>
      </c>
      <c r="J86" s="114"/>
      <c r="K86" s="114"/>
      <c r="L86" s="120" t="s">
        <v>100</v>
      </c>
      <c r="M86" s="120">
        <v>2</v>
      </c>
    </row>
    <row r="87" spans="1:13" ht="72" customHeight="1" outlineLevel="1" x14ac:dyDescent="0.25">
      <c r="A87" s="165"/>
      <c r="B87" s="169"/>
      <c r="C87" s="161" t="s">
        <v>110</v>
      </c>
      <c r="D87" s="161"/>
      <c r="E87" s="83">
        <f t="shared" ref="E87:E94" si="10">IF(K87=0,0,J87)</f>
        <v>0</v>
      </c>
      <c r="F87" s="117">
        <f t="shared" ref="F87:F94" si="11">IF(E87=0,0,ROUND(G87/E87,1))</f>
        <v>0</v>
      </c>
      <c r="G87" s="117">
        <f t="shared" ref="G87:G94" si="12">IF(J87=0,0,K87)</f>
        <v>0</v>
      </c>
      <c r="J87" s="114"/>
      <c r="K87" s="114"/>
      <c r="L87" s="120" t="s">
        <v>100</v>
      </c>
      <c r="M87" s="120">
        <v>1</v>
      </c>
    </row>
    <row r="88" spans="1:13" ht="50.25" customHeight="1" outlineLevel="1" x14ac:dyDescent="0.25">
      <c r="A88" s="165"/>
      <c r="B88" s="169"/>
      <c r="C88" s="161" t="s">
        <v>111</v>
      </c>
      <c r="D88" s="161"/>
      <c r="E88" s="83">
        <f t="shared" si="10"/>
        <v>0</v>
      </c>
      <c r="F88" s="117">
        <f t="shared" si="11"/>
        <v>0</v>
      </c>
      <c r="G88" s="117">
        <f t="shared" si="12"/>
        <v>0</v>
      </c>
      <c r="J88" s="114"/>
      <c r="K88" s="114"/>
      <c r="L88" s="120" t="s">
        <v>100</v>
      </c>
      <c r="M88" s="120">
        <v>1</v>
      </c>
    </row>
    <row r="89" spans="1:13" ht="122.25" customHeight="1" outlineLevel="1" x14ac:dyDescent="0.25">
      <c r="A89" s="165"/>
      <c r="B89" s="169"/>
      <c r="C89" s="161" t="s">
        <v>112</v>
      </c>
      <c r="D89" s="161"/>
      <c r="E89" s="83">
        <f t="shared" si="10"/>
        <v>0</v>
      </c>
      <c r="F89" s="117">
        <f t="shared" si="11"/>
        <v>0</v>
      </c>
      <c r="G89" s="117">
        <f t="shared" si="12"/>
        <v>0</v>
      </c>
      <c r="J89" s="114"/>
      <c r="K89" s="114"/>
      <c r="L89" s="120" t="s">
        <v>100</v>
      </c>
      <c r="M89" s="120">
        <v>4</v>
      </c>
    </row>
    <row r="90" spans="1:13" ht="126.75" customHeight="1" outlineLevel="1" x14ac:dyDescent="0.25">
      <c r="A90" s="165"/>
      <c r="B90" s="169"/>
      <c r="C90" s="161" t="s">
        <v>113</v>
      </c>
      <c r="D90" s="161"/>
      <c r="E90" s="83">
        <f t="shared" si="10"/>
        <v>0</v>
      </c>
      <c r="F90" s="117">
        <f t="shared" si="11"/>
        <v>0</v>
      </c>
      <c r="G90" s="117">
        <f t="shared" si="12"/>
        <v>0</v>
      </c>
      <c r="J90" s="114"/>
      <c r="K90" s="114"/>
      <c r="L90" s="120" t="s">
        <v>100</v>
      </c>
      <c r="M90" s="120">
        <v>4</v>
      </c>
    </row>
    <row r="91" spans="1:13" ht="47.25" customHeight="1" outlineLevel="1" x14ac:dyDescent="0.25">
      <c r="A91" s="165"/>
      <c r="B91" s="169"/>
      <c r="C91" s="161" t="s">
        <v>114</v>
      </c>
      <c r="D91" s="161"/>
      <c r="E91" s="83">
        <f t="shared" si="10"/>
        <v>0</v>
      </c>
      <c r="F91" s="117">
        <f t="shared" si="11"/>
        <v>0</v>
      </c>
      <c r="G91" s="117">
        <f t="shared" si="12"/>
        <v>0</v>
      </c>
      <c r="J91" s="114"/>
      <c r="K91" s="114"/>
      <c r="L91" s="120" t="s">
        <v>100</v>
      </c>
      <c r="M91" s="120">
        <v>10</v>
      </c>
    </row>
    <row r="92" spans="1:13" ht="32.25" customHeight="1" outlineLevel="1" x14ac:dyDescent="0.25">
      <c r="A92" s="165"/>
      <c r="B92" s="169"/>
      <c r="C92" s="161" t="s">
        <v>115</v>
      </c>
      <c r="D92" s="161"/>
      <c r="E92" s="83">
        <f t="shared" si="10"/>
        <v>0</v>
      </c>
      <c r="F92" s="117">
        <f t="shared" si="11"/>
        <v>0</v>
      </c>
      <c r="G92" s="117">
        <f t="shared" si="12"/>
        <v>0</v>
      </c>
      <c r="J92" s="114"/>
      <c r="K92" s="114"/>
      <c r="L92" s="120" t="s">
        <v>100</v>
      </c>
      <c r="M92" s="120">
        <v>2</v>
      </c>
    </row>
    <row r="93" spans="1:13" ht="59.25" customHeight="1" outlineLevel="1" x14ac:dyDescent="0.25">
      <c r="A93" s="165"/>
      <c r="B93" s="169"/>
      <c r="C93" s="161" t="s">
        <v>116</v>
      </c>
      <c r="D93" s="161"/>
      <c r="E93" s="83">
        <f t="shared" si="10"/>
        <v>0</v>
      </c>
      <c r="F93" s="117">
        <f t="shared" si="11"/>
        <v>0</v>
      </c>
      <c r="G93" s="117">
        <f t="shared" si="12"/>
        <v>0</v>
      </c>
      <c r="J93" s="114"/>
      <c r="K93" s="114"/>
      <c r="L93" s="120" t="s">
        <v>99</v>
      </c>
      <c r="M93" s="120">
        <v>1</v>
      </c>
    </row>
    <row r="94" spans="1:13" ht="36" customHeight="1" outlineLevel="1" x14ac:dyDescent="0.25">
      <c r="A94" s="165"/>
      <c r="B94" s="170"/>
      <c r="C94" s="161" t="s">
        <v>117</v>
      </c>
      <c r="D94" s="161"/>
      <c r="E94" s="83">
        <f t="shared" si="10"/>
        <v>0</v>
      </c>
      <c r="F94" s="117">
        <f t="shared" si="11"/>
        <v>0</v>
      </c>
      <c r="G94" s="117">
        <f t="shared" si="12"/>
        <v>0</v>
      </c>
      <c r="J94" s="114"/>
      <c r="K94" s="114"/>
      <c r="L94" s="120" t="s">
        <v>99</v>
      </c>
      <c r="M94" s="120">
        <v>0.5</v>
      </c>
    </row>
    <row r="95" spans="1:13" ht="36" customHeight="1" x14ac:dyDescent="0.25">
      <c r="A95" s="166" t="s">
        <v>253</v>
      </c>
      <c r="B95" s="167"/>
      <c r="C95" s="171" t="s">
        <v>5</v>
      </c>
      <c r="D95" s="171"/>
      <c r="E95" s="85">
        <f>SUM(E72:E94)-E76-E77-E82-E83-E85-E86</f>
        <v>0</v>
      </c>
      <c r="F95" s="119">
        <f>IF(E95=0,0,ROUND((E72*F72+E73*F73+E74*F74+E76*F76+E77*F77+E78*F78+E79*F79+E80*F80+E82*F82+E83*F83+E85*F85+E86*F86+E87*F87+E88*F88+E89*F89+E90*F90+E91*F91+E92*F92+E93*F93+E94*F94)/(E72+E73+E74+E76+E77+E78+E79+E80+E82+E83+E85+E86+E87+E88+E89+E90+E91+E92+E93+E94),1))</f>
        <v>0</v>
      </c>
      <c r="G95" s="119">
        <f t="shared" ref="G95" si="13">SUM(G72:G94)-G76-G77-G82-G83-G85-G86</f>
        <v>0</v>
      </c>
      <c r="H95" s="1" t="e">
        <f>Звіт!$D$13/Звіт!$B$13</f>
        <v>#VALUE!</v>
      </c>
      <c r="J95" s="115"/>
      <c r="K95" s="115"/>
      <c r="L95" s="120"/>
      <c r="M95" s="120"/>
    </row>
    <row r="96" spans="1:13" ht="81.75" customHeight="1" outlineLevel="1" x14ac:dyDescent="0.25">
      <c r="A96" s="165" t="s">
        <v>244</v>
      </c>
      <c r="B96" s="168" t="s">
        <v>4</v>
      </c>
      <c r="C96" s="161" t="s">
        <v>101</v>
      </c>
      <c r="D96" s="161"/>
      <c r="E96" s="83">
        <f>IF(K96=0,0,J96)</f>
        <v>0</v>
      </c>
      <c r="F96" s="117">
        <f>IF(E96=0,0,ROUND(G96/E96,1))</f>
        <v>0</v>
      </c>
      <c r="G96" s="117">
        <f>IF(J96=0,0,K96)</f>
        <v>0</v>
      </c>
      <c r="J96" s="114"/>
      <c r="K96" s="114"/>
      <c r="L96" s="121" t="s">
        <v>99</v>
      </c>
      <c r="M96" s="121">
        <v>0.5</v>
      </c>
    </row>
    <row r="97" spans="1:13" ht="68.25" customHeight="1" outlineLevel="1" x14ac:dyDescent="0.25">
      <c r="A97" s="165"/>
      <c r="B97" s="169"/>
      <c r="C97" s="161" t="s">
        <v>102</v>
      </c>
      <c r="D97" s="161"/>
      <c r="E97" s="83">
        <f>IF(K97=0,0,J97)</f>
        <v>0</v>
      </c>
      <c r="F97" s="117">
        <f>IF(E97=0,0,ROUND(G97/E97,1))</f>
        <v>0</v>
      </c>
      <c r="G97" s="117">
        <f>IF(J97=0,0,K97)</f>
        <v>0</v>
      </c>
      <c r="J97" s="114"/>
      <c r="K97" s="114"/>
      <c r="L97" s="121" t="s">
        <v>99</v>
      </c>
      <c r="M97" s="121">
        <v>1</v>
      </c>
    </row>
    <row r="98" spans="1:13" ht="63.75" customHeight="1" outlineLevel="1" x14ac:dyDescent="0.25">
      <c r="A98" s="165"/>
      <c r="B98" s="169"/>
      <c r="C98" s="161" t="s">
        <v>103</v>
      </c>
      <c r="D98" s="161"/>
      <c r="E98" s="83">
        <f>IF(K98=0,0,J98)</f>
        <v>0</v>
      </c>
      <c r="F98" s="117">
        <f>IF(E98=0,0,ROUND(G98/E98,1))</f>
        <v>0</v>
      </c>
      <c r="G98" s="117">
        <f>IF(J98=0,0,K98)</f>
        <v>0</v>
      </c>
      <c r="J98" s="114"/>
      <c r="K98" s="114"/>
      <c r="L98" s="121" t="s">
        <v>99</v>
      </c>
      <c r="M98" s="121">
        <v>1</v>
      </c>
    </row>
    <row r="99" spans="1:13" ht="72" customHeight="1" outlineLevel="1" x14ac:dyDescent="0.25">
      <c r="A99" s="165"/>
      <c r="B99" s="169"/>
      <c r="C99" s="161" t="s">
        <v>104</v>
      </c>
      <c r="D99" s="161"/>
      <c r="E99" s="83">
        <f>E100+E101</f>
        <v>0</v>
      </c>
      <c r="F99" s="117">
        <f>IF(E99=0,0,ROUND((E100*F100+E101*F101)/(E100+E101),1))</f>
        <v>0</v>
      </c>
      <c r="G99" s="117">
        <f>G100+G101</f>
        <v>0</v>
      </c>
      <c r="J99" s="115"/>
      <c r="K99" s="115"/>
      <c r="L99" s="121" t="s">
        <v>98</v>
      </c>
      <c r="M99" s="121"/>
    </row>
    <row r="100" spans="1:13" ht="15.75" outlineLevel="1" x14ac:dyDescent="0.25">
      <c r="A100" s="165"/>
      <c r="B100" s="169"/>
      <c r="C100" s="162" t="s">
        <v>96</v>
      </c>
      <c r="D100" s="163"/>
      <c r="E100" s="83">
        <f>IF(K100=0,0,J100)</f>
        <v>0</v>
      </c>
      <c r="F100" s="117">
        <f>IF(E100=0,0,ROUND(G100/E100,1))</f>
        <v>0</v>
      </c>
      <c r="G100" s="117">
        <f>IF(J100=0,0,K100)</f>
        <v>0</v>
      </c>
      <c r="J100" s="114"/>
      <c r="K100" s="114"/>
      <c r="L100" s="121" t="s">
        <v>99</v>
      </c>
      <c r="M100" s="121">
        <v>1</v>
      </c>
    </row>
    <row r="101" spans="1:13" ht="15.75" outlineLevel="1" x14ac:dyDescent="0.25">
      <c r="A101" s="165"/>
      <c r="B101" s="169"/>
      <c r="C101" s="162" t="s">
        <v>97</v>
      </c>
      <c r="D101" s="163"/>
      <c r="E101" s="83">
        <f>IF(K101=0,0,J101)</f>
        <v>0</v>
      </c>
      <c r="F101" s="117">
        <f>IF(E101=0,0,ROUND(G101/E101,1))</f>
        <v>0</v>
      </c>
      <c r="G101" s="117">
        <f>IF(J101=0,0,K101)</f>
        <v>0</v>
      </c>
      <c r="J101" s="114"/>
      <c r="K101" s="114"/>
      <c r="L101" s="121" t="s">
        <v>100</v>
      </c>
      <c r="M101" s="121">
        <v>2</v>
      </c>
    </row>
    <row r="102" spans="1:13" ht="112.5" customHeight="1" outlineLevel="1" x14ac:dyDescent="0.25">
      <c r="A102" s="165"/>
      <c r="B102" s="169"/>
      <c r="C102" s="161" t="s">
        <v>105</v>
      </c>
      <c r="D102" s="161"/>
      <c r="E102" s="83">
        <f>IF(K102=0,0,J102)</f>
        <v>0</v>
      </c>
      <c r="F102" s="117">
        <f>IF(E102=0,0,ROUND(G102/E102,1))</f>
        <v>0</v>
      </c>
      <c r="G102" s="117">
        <f>IF(J102=0,0,K102)</f>
        <v>0</v>
      </c>
      <c r="J102" s="114"/>
      <c r="K102" s="114"/>
      <c r="L102" s="121" t="s">
        <v>99</v>
      </c>
      <c r="M102" s="121">
        <v>1</v>
      </c>
    </row>
    <row r="103" spans="1:13" ht="200.25" customHeight="1" outlineLevel="1" x14ac:dyDescent="0.25">
      <c r="A103" s="165"/>
      <c r="B103" s="169"/>
      <c r="C103" s="161" t="s">
        <v>106</v>
      </c>
      <c r="D103" s="161"/>
      <c r="E103" s="83">
        <f>IF(K103=0,0,J103)</f>
        <v>0</v>
      </c>
      <c r="F103" s="117">
        <f>IF(E103=0,0,ROUND(G103/E103,1))</f>
        <v>0</v>
      </c>
      <c r="G103" s="117">
        <f>IF(J103=0,0,K103)</f>
        <v>0</v>
      </c>
      <c r="J103" s="114"/>
      <c r="K103" s="114"/>
      <c r="L103" s="121" t="s">
        <v>100</v>
      </c>
      <c r="M103" s="121">
        <v>4</v>
      </c>
    </row>
    <row r="104" spans="1:13" ht="78" customHeight="1" outlineLevel="1" x14ac:dyDescent="0.25">
      <c r="A104" s="165"/>
      <c r="B104" s="169"/>
      <c r="C104" s="161" t="s">
        <v>107</v>
      </c>
      <c r="D104" s="161"/>
      <c r="E104" s="83">
        <f>IF(K104=0,0,J104)</f>
        <v>0</v>
      </c>
      <c r="F104" s="117">
        <f>IF(E104=0,0,ROUND(G104/E104,1))</f>
        <v>0</v>
      </c>
      <c r="G104" s="117">
        <f>IF(J104=0,0,K104)</f>
        <v>0</v>
      </c>
      <c r="J104" s="114"/>
      <c r="K104" s="114"/>
      <c r="L104" s="121" t="s">
        <v>99</v>
      </c>
      <c r="M104" s="121">
        <v>0.5</v>
      </c>
    </row>
    <row r="105" spans="1:13" ht="114.75" customHeight="1" outlineLevel="1" x14ac:dyDescent="0.25">
      <c r="A105" s="165"/>
      <c r="B105" s="169"/>
      <c r="C105" s="161" t="s">
        <v>108</v>
      </c>
      <c r="D105" s="161"/>
      <c r="E105" s="83">
        <f>E106+E107</f>
        <v>0</v>
      </c>
      <c r="F105" s="117">
        <f>IF(E105=0,0,ROUND((E106*F106+E107*F107)/(E106+E107),1))</f>
        <v>0</v>
      </c>
      <c r="G105" s="117">
        <f>G106+G107</f>
        <v>0</v>
      </c>
      <c r="J105" s="115"/>
      <c r="K105" s="115"/>
      <c r="L105" s="121" t="s">
        <v>98</v>
      </c>
      <c r="M105" s="121"/>
    </row>
    <row r="106" spans="1:13" ht="15.75" outlineLevel="1" x14ac:dyDescent="0.25">
      <c r="A106" s="165"/>
      <c r="B106" s="169"/>
      <c r="C106" s="162" t="s">
        <v>96</v>
      </c>
      <c r="D106" s="163"/>
      <c r="E106" s="83">
        <f>IF(K106=0,0,J106)</f>
        <v>0</v>
      </c>
      <c r="F106" s="117">
        <f>IF(E106=0,0,ROUND(G106/E106,1))</f>
        <v>0</v>
      </c>
      <c r="G106" s="117">
        <f>IF(J106=0,0,K106)</f>
        <v>0</v>
      </c>
      <c r="J106" s="114"/>
      <c r="K106" s="114"/>
      <c r="L106" s="121" t="s">
        <v>99</v>
      </c>
      <c r="M106" s="121">
        <v>2</v>
      </c>
    </row>
    <row r="107" spans="1:13" ht="15.75" outlineLevel="1" x14ac:dyDescent="0.25">
      <c r="A107" s="165"/>
      <c r="B107" s="169"/>
      <c r="C107" s="162" t="s">
        <v>97</v>
      </c>
      <c r="D107" s="163"/>
      <c r="E107" s="83">
        <f>IF(K107=0,0,J107)</f>
        <v>0</v>
      </c>
      <c r="F107" s="117">
        <f>IF(E107=0,0,ROUND(G107/E107,1))</f>
        <v>0</v>
      </c>
      <c r="G107" s="117">
        <f>IF(J107=0,0,K107)</f>
        <v>0</v>
      </c>
      <c r="J107" s="114"/>
      <c r="K107" s="114"/>
      <c r="L107" s="121" t="s">
        <v>100</v>
      </c>
      <c r="M107" s="121">
        <v>2</v>
      </c>
    </row>
    <row r="108" spans="1:13" ht="36" customHeight="1" outlineLevel="1" x14ac:dyDescent="0.25">
      <c r="A108" s="165"/>
      <c r="B108" s="169"/>
      <c r="C108" s="161" t="s">
        <v>109</v>
      </c>
      <c r="D108" s="161"/>
      <c r="E108" s="83">
        <f>E109+E110</f>
        <v>0</v>
      </c>
      <c r="F108" s="117">
        <f>IF(E108=0,0,ROUND((E109*F109+E110*F110)/(E109+E110),1))</f>
        <v>0</v>
      </c>
      <c r="G108" s="117">
        <f>G109+G110</f>
        <v>0</v>
      </c>
      <c r="J108" s="115"/>
      <c r="K108" s="115"/>
      <c r="L108" s="121" t="s">
        <v>98</v>
      </c>
      <c r="M108" s="121"/>
    </row>
    <row r="109" spans="1:13" ht="15.75" outlineLevel="1" x14ac:dyDescent="0.25">
      <c r="A109" s="165"/>
      <c r="B109" s="169"/>
      <c r="C109" s="162" t="s">
        <v>96</v>
      </c>
      <c r="D109" s="163"/>
      <c r="E109" s="83">
        <f>IF(K109=0,0,J109)</f>
        <v>0</v>
      </c>
      <c r="F109" s="117">
        <f>IF(E109=0,0,ROUND(G109/E109,1))</f>
        <v>0</v>
      </c>
      <c r="G109" s="117">
        <f>IF(J109=0,0,K109)</f>
        <v>0</v>
      </c>
      <c r="J109" s="114"/>
      <c r="K109" s="114"/>
      <c r="L109" s="121" t="s">
        <v>99</v>
      </c>
      <c r="M109" s="121">
        <v>2</v>
      </c>
    </row>
    <row r="110" spans="1:13" ht="15.75" outlineLevel="1" x14ac:dyDescent="0.25">
      <c r="A110" s="165"/>
      <c r="B110" s="169"/>
      <c r="C110" s="162" t="s">
        <v>97</v>
      </c>
      <c r="D110" s="163"/>
      <c r="E110" s="83">
        <f>IF(K110=0,0,J110)</f>
        <v>0</v>
      </c>
      <c r="F110" s="117">
        <f>IF(E110=0,0,ROUND(G110/E110,1))</f>
        <v>0</v>
      </c>
      <c r="G110" s="117">
        <f>IF(J110=0,0,K110)</f>
        <v>0</v>
      </c>
      <c r="J110" s="114"/>
      <c r="K110" s="114"/>
      <c r="L110" s="121" t="s">
        <v>100</v>
      </c>
      <c r="M110" s="121">
        <v>2</v>
      </c>
    </row>
    <row r="111" spans="1:13" ht="78" customHeight="1" outlineLevel="1" x14ac:dyDescent="0.25">
      <c r="A111" s="165"/>
      <c r="B111" s="169"/>
      <c r="C111" s="161" t="s">
        <v>110</v>
      </c>
      <c r="D111" s="161"/>
      <c r="E111" s="83">
        <f t="shared" ref="E111:E118" si="14">IF(K111=0,0,J111)</f>
        <v>0</v>
      </c>
      <c r="F111" s="117">
        <f t="shared" ref="F111:F118" si="15">IF(E111=0,0,ROUND(G111/E111,1))</f>
        <v>0</v>
      </c>
      <c r="G111" s="117">
        <f t="shared" ref="G111:G118" si="16">IF(J111=0,0,K111)</f>
        <v>0</v>
      </c>
      <c r="J111" s="114"/>
      <c r="K111" s="114"/>
      <c r="L111" s="121" t="s">
        <v>100</v>
      </c>
      <c r="M111" s="121">
        <v>1</v>
      </c>
    </row>
    <row r="112" spans="1:13" ht="48" customHeight="1" outlineLevel="1" x14ac:dyDescent="0.25">
      <c r="A112" s="165"/>
      <c r="B112" s="169"/>
      <c r="C112" s="161" t="s">
        <v>111</v>
      </c>
      <c r="D112" s="161"/>
      <c r="E112" s="83">
        <f t="shared" si="14"/>
        <v>0</v>
      </c>
      <c r="F112" s="117">
        <f t="shared" si="15"/>
        <v>0</v>
      </c>
      <c r="G112" s="117">
        <f t="shared" si="16"/>
        <v>0</v>
      </c>
      <c r="J112" s="114"/>
      <c r="K112" s="114"/>
      <c r="L112" s="121" t="s">
        <v>100</v>
      </c>
      <c r="M112" s="121">
        <v>1</v>
      </c>
    </row>
    <row r="113" spans="1:13" ht="119.25" customHeight="1" outlineLevel="1" x14ac:dyDescent="0.25">
      <c r="A113" s="165"/>
      <c r="B113" s="169"/>
      <c r="C113" s="161" t="s">
        <v>112</v>
      </c>
      <c r="D113" s="161"/>
      <c r="E113" s="83">
        <f t="shared" si="14"/>
        <v>0</v>
      </c>
      <c r="F113" s="117">
        <f t="shared" si="15"/>
        <v>0</v>
      </c>
      <c r="G113" s="117">
        <f t="shared" si="16"/>
        <v>0</v>
      </c>
      <c r="J113" s="114"/>
      <c r="K113" s="114"/>
      <c r="L113" s="121" t="s">
        <v>100</v>
      </c>
      <c r="M113" s="121">
        <v>4</v>
      </c>
    </row>
    <row r="114" spans="1:13" ht="119.25" customHeight="1" outlineLevel="1" x14ac:dyDescent="0.25">
      <c r="A114" s="165"/>
      <c r="B114" s="169"/>
      <c r="C114" s="161" t="s">
        <v>113</v>
      </c>
      <c r="D114" s="161"/>
      <c r="E114" s="83">
        <f t="shared" si="14"/>
        <v>0</v>
      </c>
      <c r="F114" s="117">
        <f t="shared" si="15"/>
        <v>0</v>
      </c>
      <c r="G114" s="117">
        <f t="shared" si="16"/>
        <v>0</v>
      </c>
      <c r="J114" s="114"/>
      <c r="K114" s="114"/>
      <c r="L114" s="121" t="s">
        <v>100</v>
      </c>
      <c r="M114" s="121">
        <v>4</v>
      </c>
    </row>
    <row r="115" spans="1:13" ht="41.25" customHeight="1" outlineLevel="1" x14ac:dyDescent="0.25">
      <c r="A115" s="165"/>
      <c r="B115" s="169"/>
      <c r="C115" s="161" t="s">
        <v>114</v>
      </c>
      <c r="D115" s="161"/>
      <c r="E115" s="83">
        <f t="shared" si="14"/>
        <v>0</v>
      </c>
      <c r="F115" s="117">
        <f t="shared" si="15"/>
        <v>0</v>
      </c>
      <c r="G115" s="117">
        <f t="shared" si="16"/>
        <v>0</v>
      </c>
      <c r="J115" s="114"/>
      <c r="K115" s="114"/>
      <c r="L115" s="121" t="s">
        <v>100</v>
      </c>
      <c r="M115" s="121">
        <v>10</v>
      </c>
    </row>
    <row r="116" spans="1:13" ht="36" customHeight="1" outlineLevel="1" x14ac:dyDescent="0.25">
      <c r="A116" s="165"/>
      <c r="B116" s="169"/>
      <c r="C116" s="161" t="s">
        <v>115</v>
      </c>
      <c r="D116" s="161"/>
      <c r="E116" s="83">
        <f t="shared" si="14"/>
        <v>0</v>
      </c>
      <c r="F116" s="117">
        <f t="shared" si="15"/>
        <v>0</v>
      </c>
      <c r="G116" s="117">
        <f t="shared" si="16"/>
        <v>0</v>
      </c>
      <c r="J116" s="114"/>
      <c r="K116" s="114"/>
      <c r="L116" s="121" t="s">
        <v>100</v>
      </c>
      <c r="M116" s="121">
        <v>2</v>
      </c>
    </row>
    <row r="117" spans="1:13" ht="54" customHeight="1" outlineLevel="1" x14ac:dyDescent="0.25">
      <c r="A117" s="165"/>
      <c r="B117" s="169"/>
      <c r="C117" s="161" t="s">
        <v>116</v>
      </c>
      <c r="D117" s="161"/>
      <c r="E117" s="83">
        <f t="shared" si="14"/>
        <v>0</v>
      </c>
      <c r="F117" s="117">
        <f t="shared" si="15"/>
        <v>0</v>
      </c>
      <c r="G117" s="117">
        <f t="shared" si="16"/>
        <v>0</v>
      </c>
      <c r="J117" s="114"/>
      <c r="K117" s="114"/>
      <c r="L117" s="121" t="s">
        <v>99</v>
      </c>
      <c r="M117" s="121">
        <v>1</v>
      </c>
    </row>
    <row r="118" spans="1:13" ht="36" customHeight="1" outlineLevel="1" x14ac:dyDescent="0.25">
      <c r="A118" s="165"/>
      <c r="B118" s="170"/>
      <c r="C118" s="161" t="s">
        <v>117</v>
      </c>
      <c r="D118" s="161"/>
      <c r="E118" s="83">
        <f t="shared" si="14"/>
        <v>0</v>
      </c>
      <c r="F118" s="117">
        <f t="shared" si="15"/>
        <v>0</v>
      </c>
      <c r="G118" s="117">
        <f t="shared" si="16"/>
        <v>0</v>
      </c>
      <c r="J118" s="114"/>
      <c r="K118" s="114"/>
      <c r="L118" s="121" t="s">
        <v>99</v>
      </c>
      <c r="M118" s="121">
        <v>0.5</v>
      </c>
    </row>
    <row r="119" spans="1:13" ht="36" customHeight="1" x14ac:dyDescent="0.25">
      <c r="A119" s="166" t="s">
        <v>254</v>
      </c>
      <c r="B119" s="167"/>
      <c r="C119" s="171" t="s">
        <v>5</v>
      </c>
      <c r="D119" s="171"/>
      <c r="E119" s="85">
        <f>SUM(E96:E118)-E100-E101-E106-E107-E109-E110</f>
        <v>0</v>
      </c>
      <c r="F119" s="119">
        <f>IF(E119=0,0,ROUND((E96*F96+E97*F97+E98*F98+E100*F100+E101*F101+E102*F102+E103*F103+E104*F104+E106*F106+E107*F107+E109*F109+E110*F110+E111*F111+E112*F112+E113*F113+E114*F114+E115*F115+E116*F116+E117*F117+E118*F118)/(E96+E97+E98+E100+E101+E102+E103+E104+E106+E107+E109+E110+E111+E112+E113+E114+E115+E116+E117+E118),1))</f>
        <v>0</v>
      </c>
      <c r="G119" s="119">
        <f t="shared" ref="G119" si="17">SUM(G96:G118)-G100-G101-G106-G107-G109-G110</f>
        <v>0</v>
      </c>
      <c r="H119" s="1" t="e">
        <f>Звіт!$D$13/Звіт!$B$13</f>
        <v>#VALUE!</v>
      </c>
      <c r="J119" s="115"/>
      <c r="K119" s="115"/>
      <c r="L119" s="121"/>
      <c r="M119" s="121"/>
    </row>
    <row r="120" spans="1:13" ht="75" customHeight="1" outlineLevel="1" x14ac:dyDescent="0.25">
      <c r="A120" s="165" t="s">
        <v>219</v>
      </c>
      <c r="B120" s="168" t="s">
        <v>4</v>
      </c>
      <c r="C120" s="161" t="s">
        <v>101</v>
      </c>
      <c r="D120" s="161"/>
      <c r="E120" s="83">
        <f>IF(K120=0,0,J120)</f>
        <v>0</v>
      </c>
      <c r="F120" s="117">
        <f>IF(E120=0,0,ROUND(G120/E120,1))</f>
        <v>0</v>
      </c>
      <c r="G120" s="117">
        <f>IF(J120=0,0,K120)</f>
        <v>0</v>
      </c>
      <c r="J120" s="114"/>
      <c r="K120" s="114"/>
      <c r="L120" s="121" t="s">
        <v>99</v>
      </c>
      <c r="M120" s="121">
        <v>0.5</v>
      </c>
    </row>
    <row r="121" spans="1:13" ht="63" customHeight="1" outlineLevel="1" x14ac:dyDescent="0.25">
      <c r="A121" s="165"/>
      <c r="B121" s="169"/>
      <c r="C121" s="161" t="s">
        <v>102</v>
      </c>
      <c r="D121" s="161"/>
      <c r="E121" s="83">
        <f>IF(K121=0,0,J121)</f>
        <v>0</v>
      </c>
      <c r="F121" s="117">
        <f>IF(E121=0,0,ROUND(G121/E121,1))</f>
        <v>0</v>
      </c>
      <c r="G121" s="117">
        <f>IF(J121=0,0,K121)</f>
        <v>0</v>
      </c>
      <c r="J121" s="114"/>
      <c r="K121" s="114"/>
      <c r="L121" s="121" t="s">
        <v>99</v>
      </c>
      <c r="M121" s="121">
        <v>1</v>
      </c>
    </row>
    <row r="122" spans="1:13" ht="66" customHeight="1" outlineLevel="1" x14ac:dyDescent="0.25">
      <c r="A122" s="165"/>
      <c r="B122" s="169"/>
      <c r="C122" s="161" t="s">
        <v>103</v>
      </c>
      <c r="D122" s="161"/>
      <c r="E122" s="83">
        <f>IF(K122=0,0,J122)</f>
        <v>0</v>
      </c>
      <c r="F122" s="117">
        <f>IF(E122=0,0,ROUND(G122/E122,1))</f>
        <v>0</v>
      </c>
      <c r="G122" s="117">
        <f>IF(J122=0,0,K122)</f>
        <v>0</v>
      </c>
      <c r="J122" s="114"/>
      <c r="K122" s="114"/>
      <c r="L122" s="121" t="s">
        <v>99</v>
      </c>
      <c r="M122" s="121">
        <v>1</v>
      </c>
    </row>
    <row r="123" spans="1:13" ht="73.5" customHeight="1" outlineLevel="1" x14ac:dyDescent="0.25">
      <c r="A123" s="165"/>
      <c r="B123" s="169"/>
      <c r="C123" s="161" t="s">
        <v>104</v>
      </c>
      <c r="D123" s="161"/>
      <c r="E123" s="83">
        <f>E124+E125</f>
        <v>0</v>
      </c>
      <c r="F123" s="117">
        <f>IF(E123=0,0,ROUND((E124*F124+E125*F125)/(E124+E125),1))</f>
        <v>0</v>
      </c>
      <c r="G123" s="117">
        <f>G124+G125</f>
        <v>0</v>
      </c>
      <c r="J123" s="115"/>
      <c r="K123" s="115"/>
      <c r="L123" s="121" t="s">
        <v>98</v>
      </c>
      <c r="M123" s="121"/>
    </row>
    <row r="124" spans="1:13" ht="15.75" outlineLevel="1" x14ac:dyDescent="0.25">
      <c r="A124" s="165"/>
      <c r="B124" s="169"/>
      <c r="C124" s="162" t="s">
        <v>96</v>
      </c>
      <c r="D124" s="163"/>
      <c r="E124" s="83">
        <f>IF(K124=0,0,J124)</f>
        <v>0</v>
      </c>
      <c r="F124" s="117">
        <f>IF(E124=0,0,ROUND(G124/E124,1))</f>
        <v>0</v>
      </c>
      <c r="G124" s="117">
        <f>IF(J124=0,0,K124)</f>
        <v>0</v>
      </c>
      <c r="J124" s="114"/>
      <c r="K124" s="114"/>
      <c r="L124" s="121" t="s">
        <v>99</v>
      </c>
      <c r="M124" s="121">
        <v>1</v>
      </c>
    </row>
    <row r="125" spans="1:13" ht="15.75" outlineLevel="1" x14ac:dyDescent="0.25">
      <c r="A125" s="165"/>
      <c r="B125" s="169"/>
      <c r="C125" s="162" t="s">
        <v>97</v>
      </c>
      <c r="D125" s="163"/>
      <c r="E125" s="83">
        <f>IF(K125=0,0,J125)</f>
        <v>0</v>
      </c>
      <c r="F125" s="117">
        <f>IF(E125=0,0,ROUND(G125/E125,1))</f>
        <v>0</v>
      </c>
      <c r="G125" s="117">
        <f>IF(J125=0,0,K125)</f>
        <v>0</v>
      </c>
      <c r="J125" s="114"/>
      <c r="K125" s="114"/>
      <c r="L125" s="121" t="s">
        <v>100</v>
      </c>
      <c r="M125" s="121">
        <v>2</v>
      </c>
    </row>
    <row r="126" spans="1:13" ht="105" customHeight="1" outlineLevel="1" x14ac:dyDescent="0.25">
      <c r="A126" s="165"/>
      <c r="B126" s="169"/>
      <c r="C126" s="161" t="s">
        <v>105</v>
      </c>
      <c r="D126" s="161"/>
      <c r="E126" s="83">
        <f>IF(K126=0,0,J126)</f>
        <v>0</v>
      </c>
      <c r="F126" s="117">
        <f>IF(E126=0,0,ROUND(G126/E126,1))</f>
        <v>0</v>
      </c>
      <c r="G126" s="117">
        <f>IF(J126=0,0,K126)</f>
        <v>0</v>
      </c>
      <c r="J126" s="114"/>
      <c r="K126" s="114"/>
      <c r="L126" s="121" t="s">
        <v>99</v>
      </c>
      <c r="M126" s="121">
        <v>1</v>
      </c>
    </row>
    <row r="127" spans="1:13" ht="203.25" customHeight="1" outlineLevel="1" x14ac:dyDescent="0.25">
      <c r="A127" s="165"/>
      <c r="B127" s="169"/>
      <c r="C127" s="161" t="s">
        <v>106</v>
      </c>
      <c r="D127" s="161"/>
      <c r="E127" s="83">
        <f>IF(K127=0,0,J127)</f>
        <v>0</v>
      </c>
      <c r="F127" s="117">
        <f>IF(E127=0,0,ROUND(G127/E127,1))</f>
        <v>0</v>
      </c>
      <c r="G127" s="117">
        <f>IF(J127=0,0,K127)</f>
        <v>0</v>
      </c>
      <c r="J127" s="114"/>
      <c r="K127" s="114"/>
      <c r="L127" s="121" t="s">
        <v>100</v>
      </c>
      <c r="M127" s="121">
        <v>4</v>
      </c>
    </row>
    <row r="128" spans="1:13" ht="76.5" customHeight="1" outlineLevel="1" x14ac:dyDescent="0.25">
      <c r="A128" s="165"/>
      <c r="B128" s="169"/>
      <c r="C128" s="161" t="s">
        <v>107</v>
      </c>
      <c r="D128" s="161"/>
      <c r="E128" s="83">
        <f>IF(K128=0,0,J128)</f>
        <v>0</v>
      </c>
      <c r="F128" s="117">
        <f>IF(E128=0,0,ROUND(G128/E128,1))</f>
        <v>0</v>
      </c>
      <c r="G128" s="117">
        <f>IF(J128=0,0,K128)</f>
        <v>0</v>
      </c>
      <c r="J128" s="114"/>
      <c r="K128" s="114"/>
      <c r="L128" s="121" t="s">
        <v>99</v>
      </c>
      <c r="M128" s="121">
        <v>0.5</v>
      </c>
    </row>
    <row r="129" spans="1:13" ht="126" customHeight="1" outlineLevel="1" x14ac:dyDescent="0.25">
      <c r="A129" s="165"/>
      <c r="B129" s="169"/>
      <c r="C129" s="161" t="s">
        <v>108</v>
      </c>
      <c r="D129" s="161"/>
      <c r="E129" s="83">
        <f>E130+E131</f>
        <v>0</v>
      </c>
      <c r="F129" s="117">
        <f>IF(E129=0,0,ROUND((E130*F130+E131*F131)/(E130+E131),1))</f>
        <v>0</v>
      </c>
      <c r="G129" s="117">
        <f>G130+G131</f>
        <v>0</v>
      </c>
      <c r="J129" s="115"/>
      <c r="K129" s="115"/>
      <c r="L129" s="121" t="s">
        <v>98</v>
      </c>
      <c r="M129" s="121"/>
    </row>
    <row r="130" spans="1:13" ht="15.75" outlineLevel="1" x14ac:dyDescent="0.25">
      <c r="A130" s="165"/>
      <c r="B130" s="169"/>
      <c r="C130" s="162" t="s">
        <v>96</v>
      </c>
      <c r="D130" s="163"/>
      <c r="E130" s="83">
        <f>IF(K130=0,0,J130)</f>
        <v>0</v>
      </c>
      <c r="F130" s="117">
        <f>IF(E130=0,0,ROUND(G130/E130,1))</f>
        <v>0</v>
      </c>
      <c r="G130" s="117">
        <f>IF(J130=0,0,K130)</f>
        <v>0</v>
      </c>
      <c r="J130" s="114"/>
      <c r="K130" s="114"/>
      <c r="L130" s="121" t="s">
        <v>99</v>
      </c>
      <c r="M130" s="121">
        <v>2</v>
      </c>
    </row>
    <row r="131" spans="1:13" ht="15.75" outlineLevel="1" x14ac:dyDescent="0.25">
      <c r="A131" s="165"/>
      <c r="B131" s="169"/>
      <c r="C131" s="162" t="s">
        <v>97</v>
      </c>
      <c r="D131" s="163"/>
      <c r="E131" s="83">
        <f>IF(K131=0,0,J131)</f>
        <v>0</v>
      </c>
      <c r="F131" s="117">
        <f>IF(E131=0,0,ROUND(G131/E131,1))</f>
        <v>0</v>
      </c>
      <c r="G131" s="117">
        <f>IF(J131=0,0,K131)</f>
        <v>0</v>
      </c>
      <c r="J131" s="114"/>
      <c r="K131" s="114"/>
      <c r="L131" s="121" t="s">
        <v>100</v>
      </c>
      <c r="M131" s="121">
        <v>2</v>
      </c>
    </row>
    <row r="132" spans="1:13" ht="36" customHeight="1" outlineLevel="1" x14ac:dyDescent="0.25">
      <c r="A132" s="165"/>
      <c r="B132" s="169"/>
      <c r="C132" s="161" t="s">
        <v>109</v>
      </c>
      <c r="D132" s="161"/>
      <c r="E132" s="83">
        <f>E133+E134</f>
        <v>0</v>
      </c>
      <c r="F132" s="117">
        <f>IF(E132=0,0,ROUND((E133*F133+E134*F134)/(E133+E134),1))</f>
        <v>0</v>
      </c>
      <c r="G132" s="117">
        <f>G133+G134</f>
        <v>0</v>
      </c>
      <c r="J132" s="115"/>
      <c r="K132" s="115"/>
      <c r="L132" s="121" t="s">
        <v>98</v>
      </c>
      <c r="M132" s="121"/>
    </row>
    <row r="133" spans="1:13" ht="15.75" outlineLevel="1" x14ac:dyDescent="0.25">
      <c r="A133" s="165"/>
      <c r="B133" s="169"/>
      <c r="C133" s="162" t="s">
        <v>96</v>
      </c>
      <c r="D133" s="163"/>
      <c r="E133" s="83">
        <f>IF(K133=0,0,J133)</f>
        <v>0</v>
      </c>
      <c r="F133" s="117">
        <f>IF(E133=0,0,ROUND(G133/E133,1))</f>
        <v>0</v>
      </c>
      <c r="G133" s="117">
        <f>IF(J133=0,0,K133)</f>
        <v>0</v>
      </c>
      <c r="J133" s="114"/>
      <c r="K133" s="114"/>
      <c r="L133" s="121" t="s">
        <v>99</v>
      </c>
      <c r="M133" s="121">
        <v>2</v>
      </c>
    </row>
    <row r="134" spans="1:13" ht="15.75" outlineLevel="1" x14ac:dyDescent="0.25">
      <c r="A134" s="165"/>
      <c r="B134" s="169"/>
      <c r="C134" s="162" t="s">
        <v>97</v>
      </c>
      <c r="D134" s="163"/>
      <c r="E134" s="83">
        <f>IF(K134=0,0,J134)</f>
        <v>0</v>
      </c>
      <c r="F134" s="117">
        <f>IF(E134=0,0,ROUND(G134/E134,1))</f>
        <v>0</v>
      </c>
      <c r="G134" s="117">
        <f>IF(J134=0,0,K134)</f>
        <v>0</v>
      </c>
      <c r="J134" s="114"/>
      <c r="K134" s="114"/>
      <c r="L134" s="121" t="s">
        <v>100</v>
      </c>
      <c r="M134" s="121">
        <v>2</v>
      </c>
    </row>
    <row r="135" spans="1:13" ht="72" customHeight="1" outlineLevel="1" x14ac:dyDescent="0.25">
      <c r="A135" s="165"/>
      <c r="B135" s="169"/>
      <c r="C135" s="161" t="s">
        <v>110</v>
      </c>
      <c r="D135" s="161"/>
      <c r="E135" s="83">
        <f t="shared" ref="E135:E142" si="18">IF(K135=0,0,J135)</f>
        <v>0</v>
      </c>
      <c r="F135" s="117">
        <f t="shared" ref="F135:F142" si="19">IF(E135=0,0,ROUND(G135/E135,1))</f>
        <v>0</v>
      </c>
      <c r="G135" s="117">
        <f t="shared" ref="G135:G142" si="20">IF(J135=0,0,K135)</f>
        <v>0</v>
      </c>
      <c r="J135" s="114"/>
      <c r="K135" s="114"/>
      <c r="L135" s="121" t="s">
        <v>100</v>
      </c>
      <c r="M135" s="121">
        <v>1</v>
      </c>
    </row>
    <row r="136" spans="1:13" ht="36" customHeight="1" outlineLevel="1" x14ac:dyDescent="0.25">
      <c r="A136" s="165"/>
      <c r="B136" s="169"/>
      <c r="C136" s="161" t="s">
        <v>111</v>
      </c>
      <c r="D136" s="161"/>
      <c r="E136" s="83">
        <f t="shared" si="18"/>
        <v>0</v>
      </c>
      <c r="F136" s="117">
        <f t="shared" si="19"/>
        <v>0</v>
      </c>
      <c r="G136" s="117">
        <f t="shared" si="20"/>
        <v>0</v>
      </c>
      <c r="J136" s="114"/>
      <c r="K136" s="114"/>
      <c r="L136" s="121" t="s">
        <v>100</v>
      </c>
      <c r="M136" s="121">
        <v>1</v>
      </c>
    </row>
    <row r="137" spans="1:13" ht="126.75" customHeight="1" outlineLevel="1" x14ac:dyDescent="0.25">
      <c r="A137" s="165"/>
      <c r="B137" s="169"/>
      <c r="C137" s="161" t="s">
        <v>112</v>
      </c>
      <c r="D137" s="161"/>
      <c r="E137" s="83">
        <f t="shared" si="18"/>
        <v>0</v>
      </c>
      <c r="F137" s="117">
        <f t="shared" si="19"/>
        <v>0</v>
      </c>
      <c r="G137" s="117">
        <f t="shared" si="20"/>
        <v>0</v>
      </c>
      <c r="J137" s="114"/>
      <c r="K137" s="114"/>
      <c r="L137" s="121" t="s">
        <v>100</v>
      </c>
      <c r="M137" s="121">
        <v>4</v>
      </c>
    </row>
    <row r="138" spans="1:13" ht="120" customHeight="1" outlineLevel="1" x14ac:dyDescent="0.25">
      <c r="A138" s="165"/>
      <c r="B138" s="169"/>
      <c r="C138" s="161" t="s">
        <v>113</v>
      </c>
      <c r="D138" s="161"/>
      <c r="E138" s="83">
        <f t="shared" si="18"/>
        <v>0</v>
      </c>
      <c r="F138" s="117">
        <f t="shared" si="19"/>
        <v>0</v>
      </c>
      <c r="G138" s="117">
        <f t="shared" si="20"/>
        <v>0</v>
      </c>
      <c r="J138" s="114"/>
      <c r="K138" s="114"/>
      <c r="L138" s="121" t="s">
        <v>100</v>
      </c>
      <c r="M138" s="121">
        <v>4</v>
      </c>
    </row>
    <row r="139" spans="1:13" ht="41.25" customHeight="1" outlineLevel="1" x14ac:dyDescent="0.25">
      <c r="A139" s="165"/>
      <c r="B139" s="169"/>
      <c r="C139" s="161" t="s">
        <v>114</v>
      </c>
      <c r="D139" s="161"/>
      <c r="E139" s="83">
        <f t="shared" si="18"/>
        <v>0</v>
      </c>
      <c r="F139" s="117">
        <f t="shared" si="19"/>
        <v>0</v>
      </c>
      <c r="G139" s="117">
        <f t="shared" si="20"/>
        <v>0</v>
      </c>
      <c r="J139" s="114"/>
      <c r="K139" s="114"/>
      <c r="L139" s="121" t="s">
        <v>100</v>
      </c>
      <c r="M139" s="121">
        <v>10</v>
      </c>
    </row>
    <row r="140" spans="1:13" ht="36" customHeight="1" outlineLevel="1" x14ac:dyDescent="0.25">
      <c r="A140" s="165"/>
      <c r="B140" s="169"/>
      <c r="C140" s="161" t="s">
        <v>115</v>
      </c>
      <c r="D140" s="161"/>
      <c r="E140" s="83">
        <f t="shared" si="18"/>
        <v>0</v>
      </c>
      <c r="F140" s="117">
        <f t="shared" si="19"/>
        <v>0</v>
      </c>
      <c r="G140" s="117">
        <f t="shared" si="20"/>
        <v>0</v>
      </c>
      <c r="J140" s="114"/>
      <c r="K140" s="114"/>
      <c r="L140" s="121" t="s">
        <v>100</v>
      </c>
      <c r="M140" s="121">
        <v>2</v>
      </c>
    </row>
    <row r="141" spans="1:13" ht="59.25" customHeight="1" outlineLevel="1" x14ac:dyDescent="0.25">
      <c r="A141" s="165"/>
      <c r="B141" s="169"/>
      <c r="C141" s="161" t="s">
        <v>116</v>
      </c>
      <c r="D141" s="161"/>
      <c r="E141" s="83">
        <f t="shared" si="18"/>
        <v>0</v>
      </c>
      <c r="F141" s="117">
        <f t="shared" si="19"/>
        <v>0</v>
      </c>
      <c r="G141" s="117">
        <f t="shared" si="20"/>
        <v>0</v>
      </c>
      <c r="J141" s="114"/>
      <c r="K141" s="114"/>
      <c r="L141" s="121" t="s">
        <v>99</v>
      </c>
      <c r="M141" s="121">
        <v>1</v>
      </c>
    </row>
    <row r="142" spans="1:13" ht="45" customHeight="1" outlineLevel="1" x14ac:dyDescent="0.25">
      <c r="A142" s="165"/>
      <c r="B142" s="170"/>
      <c r="C142" s="161" t="s">
        <v>117</v>
      </c>
      <c r="D142" s="161"/>
      <c r="E142" s="83">
        <f t="shared" si="18"/>
        <v>0</v>
      </c>
      <c r="F142" s="117">
        <f t="shared" si="19"/>
        <v>0</v>
      </c>
      <c r="G142" s="117">
        <f t="shared" si="20"/>
        <v>0</v>
      </c>
      <c r="J142" s="114"/>
      <c r="K142" s="114"/>
      <c r="L142" s="121" t="s">
        <v>99</v>
      </c>
      <c r="M142" s="121">
        <v>0.5</v>
      </c>
    </row>
    <row r="143" spans="1:13" ht="36" customHeight="1" x14ac:dyDescent="0.25">
      <c r="A143" s="164" t="s">
        <v>255</v>
      </c>
      <c r="B143" s="164"/>
      <c r="C143" s="171" t="s">
        <v>5</v>
      </c>
      <c r="D143" s="171"/>
      <c r="E143" s="85">
        <f>SUM(E120:E142)-E124-E125-E130-E131-E133-E134</f>
        <v>0</v>
      </c>
      <c r="F143" s="119">
        <f>IF(E143=0,0,ROUND((E120*F120+E121*F121+E122*F122+E124*F124+E125*F125+E126*F126+E127*F127+E128*F128+E130*F130+E131*F131+E133*F133+E134*F134+E135*F135+E136*F136+E137*F137+E138*F138+E139*F139+E140*F140+E141*F141+E142*F142)/(E120+E121+E122+E124+E125+E126+E127+E128+E130+E131+E133+E134+E135+E136+E137+E138+E139+E140+E141+E142),1))</f>
        <v>0</v>
      </c>
      <c r="G143" s="119">
        <f t="shared" ref="G143" si="21">SUM(G120:G142)-G124-G125-G130-G131-G133-G134</f>
        <v>0</v>
      </c>
      <c r="H143" s="1" t="e">
        <f>Звіт!$D$13/Звіт!$B$13</f>
        <v>#VALUE!</v>
      </c>
      <c r="J143" s="115"/>
      <c r="K143" s="115"/>
      <c r="L143" s="121"/>
      <c r="M143" s="121"/>
    </row>
    <row r="144" spans="1:13" ht="36" customHeight="1" x14ac:dyDescent="0.25">
      <c r="A144" s="166" t="s">
        <v>269</v>
      </c>
      <c r="B144" s="167"/>
      <c r="C144" s="171" t="s">
        <v>5</v>
      </c>
      <c r="D144" s="171"/>
      <c r="E144" s="85">
        <f>E71+E95+E119+E143</f>
        <v>0</v>
      </c>
      <c r="F144" s="119">
        <f>IF(E144=0,0,ROUND((E71*F71+E95*F95+E119*F119+E143*F143)/(E71+E95+E119+E143),1))</f>
        <v>0</v>
      </c>
      <c r="G144" s="119">
        <f t="shared" ref="G144" si="22">G71+G95+G119+G143</f>
        <v>0</v>
      </c>
      <c r="J144" s="115"/>
      <c r="K144" s="115"/>
      <c r="L144" s="121"/>
      <c r="M144" s="121"/>
    </row>
    <row r="145" spans="1:13" ht="40.5" customHeight="1" outlineLevel="1" x14ac:dyDescent="0.25">
      <c r="A145" s="165" t="s">
        <v>228</v>
      </c>
      <c r="B145" s="168" t="s">
        <v>22</v>
      </c>
      <c r="C145" s="162" t="s">
        <v>119</v>
      </c>
      <c r="D145" s="163"/>
      <c r="E145" s="83">
        <f>E146+E147</f>
        <v>0</v>
      </c>
      <c r="F145" s="117">
        <f>IF(E145=0,0,ROUND((E146*F146+E147*F147)/(E146+E147),1))</f>
        <v>0</v>
      </c>
      <c r="G145" s="117">
        <f>G146+G147</f>
        <v>0</v>
      </c>
      <c r="J145" s="115"/>
      <c r="K145" s="115"/>
      <c r="L145" s="73" t="s">
        <v>98</v>
      </c>
      <c r="M145" s="73"/>
    </row>
    <row r="146" spans="1:13" ht="18.75" customHeight="1" outlineLevel="1" x14ac:dyDescent="0.25">
      <c r="A146" s="165"/>
      <c r="B146" s="169"/>
      <c r="C146" s="162" t="s">
        <v>143</v>
      </c>
      <c r="D146" s="163"/>
      <c r="E146" s="83">
        <f t="shared" ref="E146:E147" si="23">IF(K146=0,0,J146)</f>
        <v>0</v>
      </c>
      <c r="F146" s="117">
        <f t="shared" ref="F146:F147" si="24">IF(E146=0,0,ROUND(G146/E146,1))</f>
        <v>0</v>
      </c>
      <c r="G146" s="117">
        <f t="shared" ref="G146:G147" si="25">IF(J146=0,0,K146)</f>
        <v>0</v>
      </c>
      <c r="J146" s="114"/>
      <c r="K146" s="114"/>
      <c r="L146" s="73" t="s">
        <v>99</v>
      </c>
      <c r="M146" s="73">
        <v>1</v>
      </c>
    </row>
    <row r="147" spans="1:13" ht="18" customHeight="1" outlineLevel="1" x14ac:dyDescent="0.25">
      <c r="A147" s="165"/>
      <c r="B147" s="169"/>
      <c r="C147" s="162" t="s">
        <v>97</v>
      </c>
      <c r="D147" s="163"/>
      <c r="E147" s="83">
        <f t="shared" si="23"/>
        <v>0</v>
      </c>
      <c r="F147" s="117">
        <f t="shared" si="24"/>
        <v>0</v>
      </c>
      <c r="G147" s="117">
        <f t="shared" si="25"/>
        <v>0</v>
      </c>
      <c r="J147" s="114"/>
      <c r="K147" s="114"/>
      <c r="L147" s="73" t="s">
        <v>100</v>
      </c>
      <c r="M147" s="73">
        <v>4</v>
      </c>
    </row>
    <row r="148" spans="1:13" ht="31.5" customHeight="1" outlineLevel="1" x14ac:dyDescent="0.25">
      <c r="A148" s="165"/>
      <c r="B148" s="169"/>
      <c r="C148" s="161" t="s">
        <v>120</v>
      </c>
      <c r="D148" s="161"/>
      <c r="E148" s="83">
        <f t="shared" ref="E148:E150" si="26">IF(K148=0,0,J148)</f>
        <v>0</v>
      </c>
      <c r="F148" s="117">
        <f t="shared" ref="F148:F150" si="27">IF(E148=0,0,ROUND(G148/E148,1))</f>
        <v>0</v>
      </c>
      <c r="G148" s="117">
        <f t="shared" ref="G148:G150" si="28">IF(J148=0,0,K148)</f>
        <v>0</v>
      </c>
      <c r="J148" s="114"/>
      <c r="K148" s="114"/>
      <c r="L148" s="73" t="s">
        <v>99</v>
      </c>
      <c r="M148" s="73">
        <v>0.5</v>
      </c>
    </row>
    <row r="149" spans="1:13" ht="33.75" customHeight="1" outlineLevel="1" x14ac:dyDescent="0.25">
      <c r="A149" s="165"/>
      <c r="B149" s="169"/>
      <c r="C149" s="161" t="s">
        <v>121</v>
      </c>
      <c r="D149" s="161"/>
      <c r="E149" s="83">
        <f t="shared" si="26"/>
        <v>0</v>
      </c>
      <c r="F149" s="117">
        <f t="shared" si="27"/>
        <v>0</v>
      </c>
      <c r="G149" s="117">
        <f t="shared" si="28"/>
        <v>0</v>
      </c>
      <c r="J149" s="114"/>
      <c r="K149" s="114"/>
      <c r="L149" s="73" t="s">
        <v>99</v>
      </c>
      <c r="M149" s="73">
        <v>6</v>
      </c>
    </row>
    <row r="150" spans="1:13" ht="36" customHeight="1" outlineLevel="1" x14ac:dyDescent="0.25">
      <c r="A150" s="165"/>
      <c r="B150" s="169"/>
      <c r="C150" s="161" t="s">
        <v>122</v>
      </c>
      <c r="D150" s="161"/>
      <c r="E150" s="83">
        <f t="shared" si="26"/>
        <v>0</v>
      </c>
      <c r="F150" s="117">
        <f t="shared" si="27"/>
        <v>0</v>
      </c>
      <c r="G150" s="117">
        <f t="shared" si="28"/>
        <v>0</v>
      </c>
      <c r="J150" s="114"/>
      <c r="K150" s="114"/>
      <c r="L150" s="73" t="s">
        <v>99</v>
      </c>
      <c r="M150" s="73">
        <v>6</v>
      </c>
    </row>
    <row r="151" spans="1:13" ht="60" customHeight="1" outlineLevel="1" x14ac:dyDescent="0.25">
      <c r="A151" s="165"/>
      <c r="B151" s="169"/>
      <c r="C151" s="161" t="s">
        <v>123</v>
      </c>
      <c r="D151" s="161"/>
      <c r="E151" s="83">
        <f>E152+E153</f>
        <v>0</v>
      </c>
      <c r="F151" s="117">
        <f>IF(E151=0,0,ROUND((E152*F152+E153*F153)/(E152+E153),1))</f>
        <v>0</v>
      </c>
      <c r="G151" s="117">
        <f>G152+G153</f>
        <v>0</v>
      </c>
      <c r="J151" s="115"/>
      <c r="K151" s="115"/>
      <c r="L151" s="73" t="s">
        <v>98</v>
      </c>
      <c r="M151" s="82"/>
    </row>
    <row r="152" spans="1:13" ht="15.75" outlineLevel="1" x14ac:dyDescent="0.25">
      <c r="A152" s="165"/>
      <c r="B152" s="169"/>
      <c r="C152" s="162" t="s">
        <v>96</v>
      </c>
      <c r="D152" s="163"/>
      <c r="E152" s="83">
        <f t="shared" ref="E152:E153" si="29">IF(K152=0,0,J152)</f>
        <v>0</v>
      </c>
      <c r="F152" s="117">
        <f t="shared" ref="F152:F153" si="30">IF(E152=0,0,ROUND(G152/E152,1))</f>
        <v>0</v>
      </c>
      <c r="G152" s="117">
        <f t="shared" ref="G152:G153" si="31">IF(J152=0,0,K152)</f>
        <v>0</v>
      </c>
      <c r="J152" s="114"/>
      <c r="K152" s="114"/>
      <c r="L152" s="73" t="s">
        <v>99</v>
      </c>
      <c r="M152" s="73">
        <v>1</v>
      </c>
    </row>
    <row r="153" spans="1:13" ht="15.75" outlineLevel="1" x14ac:dyDescent="0.25">
      <c r="A153" s="165"/>
      <c r="B153" s="169"/>
      <c r="C153" s="162" t="s">
        <v>97</v>
      </c>
      <c r="D153" s="163"/>
      <c r="E153" s="83">
        <f t="shared" si="29"/>
        <v>0</v>
      </c>
      <c r="F153" s="117">
        <f t="shared" si="30"/>
        <v>0</v>
      </c>
      <c r="G153" s="117">
        <f t="shared" si="31"/>
        <v>0</v>
      </c>
      <c r="J153" s="114"/>
      <c r="K153" s="114"/>
      <c r="L153" s="73" t="s">
        <v>100</v>
      </c>
      <c r="M153" s="73">
        <v>2</v>
      </c>
    </row>
    <row r="154" spans="1:13" ht="48.75" customHeight="1" outlineLevel="1" x14ac:dyDescent="0.25">
      <c r="A154" s="165"/>
      <c r="B154" s="169"/>
      <c r="C154" s="201" t="s">
        <v>124</v>
      </c>
      <c r="D154" s="202"/>
      <c r="E154" s="83">
        <f>E155+E156</f>
        <v>0</v>
      </c>
      <c r="F154" s="117">
        <f>IF(E154=0,0,ROUND((E155*F155+E156*F156)/(E155+E156),1))</f>
        <v>0</v>
      </c>
      <c r="G154" s="117">
        <f>G155+G156</f>
        <v>0</v>
      </c>
      <c r="J154" s="115"/>
      <c r="K154" s="115"/>
      <c r="L154" s="73" t="s">
        <v>98</v>
      </c>
      <c r="M154" s="73"/>
    </row>
    <row r="155" spans="1:13" ht="15.75" outlineLevel="1" x14ac:dyDescent="0.25">
      <c r="A155" s="165"/>
      <c r="B155" s="169"/>
      <c r="C155" s="162" t="s">
        <v>96</v>
      </c>
      <c r="D155" s="163"/>
      <c r="E155" s="83">
        <f t="shared" ref="E155:E156" si="32">IF(K155=0,0,J155)</f>
        <v>0</v>
      </c>
      <c r="F155" s="117">
        <f t="shared" ref="F155:F156" si="33">IF(E155=0,0,ROUND(G155/E155,1))</f>
        <v>0</v>
      </c>
      <c r="G155" s="117">
        <f t="shared" ref="G155:G156" si="34">IF(J155=0,0,K155)</f>
        <v>0</v>
      </c>
      <c r="J155" s="114"/>
      <c r="K155" s="114"/>
      <c r="L155" s="73" t="s">
        <v>99</v>
      </c>
      <c r="M155" s="73">
        <v>1</v>
      </c>
    </row>
    <row r="156" spans="1:13" ht="15.75" outlineLevel="1" x14ac:dyDescent="0.25">
      <c r="A156" s="165"/>
      <c r="B156" s="169"/>
      <c r="C156" s="162" t="s">
        <v>97</v>
      </c>
      <c r="D156" s="163"/>
      <c r="E156" s="83">
        <f t="shared" si="32"/>
        <v>0</v>
      </c>
      <c r="F156" s="117">
        <f t="shared" si="33"/>
        <v>0</v>
      </c>
      <c r="G156" s="117">
        <f t="shared" si="34"/>
        <v>0</v>
      </c>
      <c r="J156" s="114"/>
      <c r="K156" s="114"/>
      <c r="L156" s="73" t="s">
        <v>100</v>
      </c>
      <c r="M156" s="73">
        <v>2</v>
      </c>
    </row>
    <row r="157" spans="1:13" ht="47.25" customHeight="1" outlineLevel="1" x14ac:dyDescent="0.25">
      <c r="A157" s="165"/>
      <c r="B157" s="169"/>
      <c r="C157" s="199" t="s">
        <v>125</v>
      </c>
      <c r="D157" s="200"/>
      <c r="E157" s="83">
        <f>E158+E159</f>
        <v>0</v>
      </c>
      <c r="F157" s="117">
        <f>IF(E157=0,0,ROUND((E158*F158+E159*F159)/(E158+E159),1))</f>
        <v>0</v>
      </c>
      <c r="G157" s="117">
        <f>G158+G159</f>
        <v>0</v>
      </c>
      <c r="J157" s="115"/>
      <c r="K157" s="115"/>
      <c r="L157" s="73" t="s">
        <v>98</v>
      </c>
      <c r="M157" s="73"/>
    </row>
    <row r="158" spans="1:13" ht="15.75" outlineLevel="1" x14ac:dyDescent="0.25">
      <c r="A158" s="165"/>
      <c r="B158" s="169"/>
      <c r="C158" s="162" t="s">
        <v>96</v>
      </c>
      <c r="D158" s="163"/>
      <c r="E158" s="83">
        <f t="shared" ref="E158:E159" si="35">IF(K158=0,0,J158)</f>
        <v>0</v>
      </c>
      <c r="F158" s="117">
        <f t="shared" ref="F158:F159" si="36">IF(E158=0,0,ROUND(G158/E158,1))</f>
        <v>0</v>
      </c>
      <c r="G158" s="117">
        <f t="shared" ref="G158:G159" si="37">IF(J158=0,0,K158)</f>
        <v>0</v>
      </c>
      <c r="J158" s="114"/>
      <c r="K158" s="114"/>
      <c r="L158" s="73" t="s">
        <v>99</v>
      </c>
      <c r="M158" s="73">
        <v>1</v>
      </c>
    </row>
    <row r="159" spans="1:13" ht="15.75" outlineLevel="1" x14ac:dyDescent="0.25">
      <c r="A159" s="165"/>
      <c r="B159" s="169"/>
      <c r="C159" s="162" t="s">
        <v>97</v>
      </c>
      <c r="D159" s="163"/>
      <c r="E159" s="83">
        <f t="shared" si="35"/>
        <v>0</v>
      </c>
      <c r="F159" s="117">
        <f t="shared" si="36"/>
        <v>0</v>
      </c>
      <c r="G159" s="117">
        <f t="shared" si="37"/>
        <v>0</v>
      </c>
      <c r="J159" s="114"/>
      <c r="K159" s="114"/>
      <c r="L159" s="73" t="s">
        <v>100</v>
      </c>
      <c r="M159" s="73">
        <v>2</v>
      </c>
    </row>
    <row r="160" spans="1:13" ht="40.5" customHeight="1" outlineLevel="1" x14ac:dyDescent="0.25">
      <c r="A160" s="165"/>
      <c r="B160" s="169"/>
      <c r="C160" s="198" t="s">
        <v>126</v>
      </c>
      <c r="D160" s="198"/>
      <c r="E160" s="83">
        <f>E161+E162</f>
        <v>0</v>
      </c>
      <c r="F160" s="117">
        <f>IF(E160=0,0,ROUND((E161*F161+E162*F162)/(E161+E162),1))</f>
        <v>0</v>
      </c>
      <c r="G160" s="117">
        <f>G161+G162</f>
        <v>0</v>
      </c>
      <c r="J160" s="115"/>
      <c r="K160" s="115"/>
      <c r="L160" s="73" t="s">
        <v>98</v>
      </c>
      <c r="M160" s="73"/>
    </row>
    <row r="161" spans="1:13" ht="15.75" outlineLevel="1" x14ac:dyDescent="0.25">
      <c r="A161" s="165"/>
      <c r="B161" s="169"/>
      <c r="C161" s="162" t="s">
        <v>96</v>
      </c>
      <c r="D161" s="163"/>
      <c r="E161" s="83">
        <f t="shared" ref="E161:E162" si="38">IF(K161=0,0,J161)</f>
        <v>0</v>
      </c>
      <c r="F161" s="117">
        <f t="shared" ref="F161:F162" si="39">IF(E161=0,0,ROUND(G161/E161,1))</f>
        <v>0</v>
      </c>
      <c r="G161" s="117">
        <f t="shared" ref="G161:G162" si="40">IF(J161=0,0,K161)</f>
        <v>0</v>
      </c>
      <c r="J161" s="114"/>
      <c r="K161" s="114"/>
      <c r="L161" s="73" t="s">
        <v>99</v>
      </c>
      <c r="M161" s="73">
        <v>1</v>
      </c>
    </row>
    <row r="162" spans="1:13" ht="15.75" outlineLevel="1" x14ac:dyDescent="0.25">
      <c r="A162" s="165"/>
      <c r="B162" s="169"/>
      <c r="C162" s="162" t="s">
        <v>97</v>
      </c>
      <c r="D162" s="163"/>
      <c r="E162" s="83">
        <f t="shared" si="38"/>
        <v>0</v>
      </c>
      <c r="F162" s="117">
        <f t="shared" si="39"/>
        <v>0</v>
      </c>
      <c r="G162" s="117">
        <f t="shared" si="40"/>
        <v>0</v>
      </c>
      <c r="J162" s="114"/>
      <c r="K162" s="114"/>
      <c r="L162" s="73" t="s">
        <v>100</v>
      </c>
      <c r="M162" s="73">
        <v>2</v>
      </c>
    </row>
    <row r="163" spans="1:13" ht="57.75" customHeight="1" outlineLevel="1" x14ac:dyDescent="0.25">
      <c r="A163" s="165"/>
      <c r="B163" s="169"/>
      <c r="C163" s="161" t="s">
        <v>127</v>
      </c>
      <c r="D163" s="161"/>
      <c r="E163" s="83">
        <f t="shared" ref="E163" si="41">IF(K163=0,0,J163)</f>
        <v>0</v>
      </c>
      <c r="F163" s="117">
        <f t="shared" ref="F163" si="42">IF(E163=0,0,ROUND(G163/E163,1))</f>
        <v>0</v>
      </c>
      <c r="G163" s="117">
        <f t="shared" ref="G163" si="43">IF(J163=0,0,K163)</f>
        <v>0</v>
      </c>
      <c r="J163" s="114"/>
      <c r="K163" s="114"/>
      <c r="L163" s="73" t="s">
        <v>99</v>
      </c>
      <c r="M163" s="73">
        <v>1</v>
      </c>
    </row>
    <row r="164" spans="1:13" ht="28.5" customHeight="1" outlineLevel="1" x14ac:dyDescent="0.25">
      <c r="A164" s="165"/>
      <c r="B164" s="169"/>
      <c r="C164" s="161" t="s">
        <v>128</v>
      </c>
      <c r="D164" s="161"/>
      <c r="E164" s="83">
        <f>E165+E166</f>
        <v>0</v>
      </c>
      <c r="F164" s="117">
        <f>IF(E164=0,0,ROUND((E165*F165+E166*F166)/(E165+E166),1))</f>
        <v>0</v>
      </c>
      <c r="G164" s="117">
        <f>G165+G166</f>
        <v>0</v>
      </c>
      <c r="J164" s="115"/>
      <c r="K164" s="115"/>
      <c r="L164" s="73" t="s">
        <v>98</v>
      </c>
      <c r="M164" s="73"/>
    </row>
    <row r="165" spans="1:13" ht="15.75" outlineLevel="1" x14ac:dyDescent="0.25">
      <c r="A165" s="165"/>
      <c r="B165" s="169"/>
      <c r="C165" s="162" t="s">
        <v>96</v>
      </c>
      <c r="D165" s="163"/>
      <c r="E165" s="83">
        <f t="shared" ref="E165:E166" si="44">IF(K165=0,0,J165)</f>
        <v>0</v>
      </c>
      <c r="F165" s="117">
        <f t="shared" ref="F165:F166" si="45">IF(E165=0,0,ROUND(G165/E165,1))</f>
        <v>0</v>
      </c>
      <c r="G165" s="117">
        <f t="shared" ref="G165:G166" si="46">IF(J165=0,0,K165)</f>
        <v>0</v>
      </c>
      <c r="J165" s="114"/>
      <c r="K165" s="114"/>
      <c r="L165" s="73" t="s">
        <v>99</v>
      </c>
      <c r="M165" s="73">
        <v>1</v>
      </c>
    </row>
    <row r="166" spans="1:13" ht="15.75" outlineLevel="1" x14ac:dyDescent="0.25">
      <c r="A166" s="165"/>
      <c r="B166" s="169"/>
      <c r="C166" s="162" t="s">
        <v>97</v>
      </c>
      <c r="D166" s="163"/>
      <c r="E166" s="83">
        <f t="shared" si="44"/>
        <v>0</v>
      </c>
      <c r="F166" s="117">
        <f t="shared" si="45"/>
        <v>0</v>
      </c>
      <c r="G166" s="117">
        <f t="shared" si="46"/>
        <v>0</v>
      </c>
      <c r="J166" s="114"/>
      <c r="K166" s="114"/>
      <c r="L166" s="73" t="s">
        <v>100</v>
      </c>
      <c r="M166" s="73">
        <v>1</v>
      </c>
    </row>
    <row r="167" spans="1:13" ht="39" customHeight="1" outlineLevel="1" x14ac:dyDescent="0.25">
      <c r="A167" s="165"/>
      <c r="B167" s="169"/>
      <c r="C167" s="162" t="s">
        <v>129</v>
      </c>
      <c r="D167" s="163"/>
      <c r="E167" s="83">
        <f t="shared" ref="E167:E168" si="47">IF(K167=0,0,J167)</f>
        <v>0</v>
      </c>
      <c r="F167" s="117">
        <f t="shared" ref="F167:F168" si="48">IF(E167=0,0,ROUND(G167/E167,1))</f>
        <v>0</v>
      </c>
      <c r="G167" s="117">
        <f t="shared" ref="G167:G168" si="49">IF(J167=0,0,K167)</f>
        <v>0</v>
      </c>
      <c r="J167" s="114"/>
      <c r="K167" s="114"/>
      <c r="L167" s="73" t="s">
        <v>99</v>
      </c>
      <c r="M167" s="73">
        <v>1</v>
      </c>
    </row>
    <row r="168" spans="1:13" ht="93.75" customHeight="1" outlineLevel="1" x14ac:dyDescent="0.25">
      <c r="A168" s="165"/>
      <c r="B168" s="169"/>
      <c r="C168" s="162" t="s">
        <v>130</v>
      </c>
      <c r="D168" s="163"/>
      <c r="E168" s="83">
        <f t="shared" si="47"/>
        <v>0</v>
      </c>
      <c r="F168" s="117">
        <f t="shared" si="48"/>
        <v>0</v>
      </c>
      <c r="G168" s="117">
        <f t="shared" si="49"/>
        <v>0</v>
      </c>
      <c r="J168" s="114"/>
      <c r="K168" s="114"/>
      <c r="L168" s="73" t="s">
        <v>99</v>
      </c>
      <c r="M168" s="73">
        <v>1</v>
      </c>
    </row>
    <row r="169" spans="1:13" ht="87" customHeight="1" outlineLevel="1" x14ac:dyDescent="0.25">
      <c r="A169" s="165"/>
      <c r="B169" s="169"/>
      <c r="C169" s="162" t="s">
        <v>131</v>
      </c>
      <c r="D169" s="163"/>
      <c r="E169" s="83">
        <f>E170+E171</f>
        <v>0</v>
      </c>
      <c r="F169" s="117">
        <f>IF(E169=0,0,ROUND((E170*F170+E171*F171)/(E170+E171),1))</f>
        <v>0</v>
      </c>
      <c r="G169" s="117">
        <f>G170+G171</f>
        <v>0</v>
      </c>
      <c r="J169" s="115"/>
      <c r="K169" s="115"/>
      <c r="L169" s="73" t="s">
        <v>98</v>
      </c>
      <c r="M169" s="73"/>
    </row>
    <row r="170" spans="1:13" ht="15.75" outlineLevel="1" x14ac:dyDescent="0.25">
      <c r="A170" s="165"/>
      <c r="B170" s="169"/>
      <c r="C170" s="162" t="s">
        <v>96</v>
      </c>
      <c r="D170" s="163"/>
      <c r="E170" s="83">
        <f t="shared" ref="E170:E171" si="50">IF(K170=0,0,J170)</f>
        <v>0</v>
      </c>
      <c r="F170" s="117">
        <f t="shared" ref="F170:F171" si="51">IF(E170=0,0,ROUND(G170/E170,1))</f>
        <v>0</v>
      </c>
      <c r="G170" s="117">
        <f t="shared" ref="G170:G171" si="52">IF(J170=0,0,K170)</f>
        <v>0</v>
      </c>
      <c r="J170" s="114"/>
      <c r="K170" s="114"/>
      <c r="L170" s="73" t="s">
        <v>99</v>
      </c>
      <c r="M170" s="73">
        <v>1</v>
      </c>
    </row>
    <row r="171" spans="1:13" ht="15.75" outlineLevel="1" x14ac:dyDescent="0.25">
      <c r="A171" s="165"/>
      <c r="B171" s="169"/>
      <c r="C171" s="162" t="s">
        <v>97</v>
      </c>
      <c r="D171" s="163"/>
      <c r="E171" s="83">
        <f t="shared" si="50"/>
        <v>0</v>
      </c>
      <c r="F171" s="117">
        <f t="shared" si="51"/>
        <v>0</v>
      </c>
      <c r="G171" s="117">
        <f t="shared" si="52"/>
        <v>0</v>
      </c>
      <c r="J171" s="114"/>
      <c r="K171" s="114"/>
      <c r="L171" s="73" t="s">
        <v>100</v>
      </c>
      <c r="M171" s="73">
        <v>2</v>
      </c>
    </row>
    <row r="172" spans="1:13" ht="47.25" customHeight="1" outlineLevel="1" x14ac:dyDescent="0.25">
      <c r="A172" s="165"/>
      <c r="B172" s="169"/>
      <c r="C172" s="162" t="s">
        <v>132</v>
      </c>
      <c r="D172" s="163"/>
      <c r="E172" s="83">
        <f>E173+E174</f>
        <v>0</v>
      </c>
      <c r="F172" s="117">
        <f>IF(E172=0,0,ROUND((E173*F173+E174*F174)/(E173+E174),1))</f>
        <v>0</v>
      </c>
      <c r="G172" s="117">
        <f>G173+G174</f>
        <v>0</v>
      </c>
      <c r="J172" s="115"/>
      <c r="K172" s="115"/>
      <c r="L172" s="73" t="s">
        <v>98</v>
      </c>
      <c r="M172" s="73"/>
    </row>
    <row r="173" spans="1:13" ht="15.75" outlineLevel="1" x14ac:dyDescent="0.25">
      <c r="A173" s="165"/>
      <c r="B173" s="169"/>
      <c r="C173" s="162" t="s">
        <v>96</v>
      </c>
      <c r="D173" s="163"/>
      <c r="E173" s="83">
        <f t="shared" ref="E173:E174" si="53">IF(K173=0,0,J173)</f>
        <v>0</v>
      </c>
      <c r="F173" s="117">
        <f t="shared" ref="F173:F174" si="54">IF(E173=0,0,ROUND(G173/E173,1))</f>
        <v>0</v>
      </c>
      <c r="G173" s="117">
        <f t="shared" ref="G173:G174" si="55">IF(J173=0,0,K173)</f>
        <v>0</v>
      </c>
      <c r="J173" s="114"/>
      <c r="K173" s="114"/>
      <c r="L173" s="73" t="s">
        <v>99</v>
      </c>
      <c r="M173" s="73">
        <v>1</v>
      </c>
    </row>
    <row r="174" spans="1:13" ht="15.75" outlineLevel="1" x14ac:dyDescent="0.25">
      <c r="A174" s="165"/>
      <c r="B174" s="169"/>
      <c r="C174" s="162" t="s">
        <v>97</v>
      </c>
      <c r="D174" s="163"/>
      <c r="E174" s="83">
        <f t="shared" si="53"/>
        <v>0</v>
      </c>
      <c r="F174" s="117">
        <f t="shared" si="54"/>
        <v>0</v>
      </c>
      <c r="G174" s="117">
        <f t="shared" si="55"/>
        <v>0</v>
      </c>
      <c r="J174" s="114"/>
      <c r="K174" s="114"/>
      <c r="L174" s="73" t="s">
        <v>100</v>
      </c>
      <c r="M174" s="73">
        <v>2</v>
      </c>
    </row>
    <row r="175" spans="1:13" ht="56.25" customHeight="1" outlineLevel="1" x14ac:dyDescent="0.25">
      <c r="A175" s="165"/>
      <c r="B175" s="169"/>
      <c r="C175" s="162" t="s">
        <v>133</v>
      </c>
      <c r="D175" s="163"/>
      <c r="E175" s="83">
        <f t="shared" ref="E175" si="56">IF(K175=0,0,J175)</f>
        <v>0</v>
      </c>
      <c r="F175" s="117">
        <f t="shared" ref="F175" si="57">IF(E175=0,0,ROUND(G175/E175,1))</f>
        <v>0</v>
      </c>
      <c r="G175" s="117">
        <f t="shared" ref="G175" si="58">IF(J175=0,0,K175)</f>
        <v>0</v>
      </c>
      <c r="J175" s="114"/>
      <c r="K175" s="114"/>
      <c r="L175" s="73" t="s">
        <v>99</v>
      </c>
      <c r="M175" s="73">
        <v>1</v>
      </c>
    </row>
    <row r="176" spans="1:13" ht="44.25" customHeight="1" outlineLevel="1" x14ac:dyDescent="0.25">
      <c r="A176" s="165"/>
      <c r="B176" s="169"/>
      <c r="C176" s="162" t="s">
        <v>134</v>
      </c>
      <c r="D176" s="163"/>
      <c r="E176" s="83">
        <f>E177+E178</f>
        <v>0</v>
      </c>
      <c r="F176" s="117">
        <f>IF(E176=0,0,ROUND((E177*F177+E178*F178)/(E177+E178),1))</f>
        <v>0</v>
      </c>
      <c r="G176" s="117">
        <f>G177+G178</f>
        <v>0</v>
      </c>
      <c r="J176" s="115"/>
      <c r="K176" s="115"/>
      <c r="L176" s="73" t="s">
        <v>98</v>
      </c>
      <c r="M176" s="73"/>
    </row>
    <row r="177" spans="1:14" ht="15.75" outlineLevel="1" x14ac:dyDescent="0.25">
      <c r="A177" s="165"/>
      <c r="B177" s="169"/>
      <c r="C177" s="162" t="s">
        <v>96</v>
      </c>
      <c r="D177" s="163"/>
      <c r="E177" s="83">
        <f t="shared" ref="E177:E178" si="59">IF(K177=0,0,J177)</f>
        <v>0</v>
      </c>
      <c r="F177" s="117">
        <f t="shared" ref="F177:F178" si="60">IF(E177=0,0,ROUND(G177/E177,1))</f>
        <v>0</v>
      </c>
      <c r="G177" s="117">
        <f t="shared" ref="G177:G178" si="61">IF(J177=0,0,K177)</f>
        <v>0</v>
      </c>
      <c r="J177" s="114"/>
      <c r="K177" s="114"/>
      <c r="L177" s="73" t="s">
        <v>99</v>
      </c>
      <c r="M177" s="73">
        <v>2</v>
      </c>
    </row>
    <row r="178" spans="1:14" ht="15.75" outlineLevel="1" x14ac:dyDescent="0.25">
      <c r="A178" s="165"/>
      <c r="B178" s="169"/>
      <c r="C178" s="162" t="s">
        <v>97</v>
      </c>
      <c r="D178" s="163"/>
      <c r="E178" s="83">
        <f t="shared" si="59"/>
        <v>0</v>
      </c>
      <c r="F178" s="117">
        <f t="shared" si="60"/>
        <v>0</v>
      </c>
      <c r="G178" s="117">
        <f t="shared" si="61"/>
        <v>0</v>
      </c>
      <c r="J178" s="114"/>
      <c r="K178" s="114"/>
      <c r="L178" s="73" t="s">
        <v>100</v>
      </c>
      <c r="M178" s="73">
        <v>2</v>
      </c>
    </row>
    <row r="179" spans="1:14" ht="123.75" customHeight="1" outlineLevel="1" x14ac:dyDescent="0.25">
      <c r="A179" s="165"/>
      <c r="B179" s="169"/>
      <c r="C179" s="162" t="s">
        <v>135</v>
      </c>
      <c r="D179" s="163"/>
      <c r="E179" s="83">
        <f>E180+E181</f>
        <v>0</v>
      </c>
      <c r="F179" s="117">
        <f>IF(E179=0,0,ROUND((E180*F180+E181*F181)/(E180+E181),1))</f>
        <v>0</v>
      </c>
      <c r="G179" s="117">
        <f>G180+G181</f>
        <v>0</v>
      </c>
      <c r="J179" s="115"/>
      <c r="K179" s="115"/>
      <c r="L179" s="73" t="s">
        <v>98</v>
      </c>
      <c r="M179" s="73"/>
    </row>
    <row r="180" spans="1:14" ht="15.75" outlineLevel="1" x14ac:dyDescent="0.25">
      <c r="A180" s="165"/>
      <c r="B180" s="169"/>
      <c r="C180" s="162" t="s">
        <v>96</v>
      </c>
      <c r="D180" s="163"/>
      <c r="E180" s="83">
        <f t="shared" ref="E180" si="62">IF(K180=0,0,J180)</f>
        <v>0</v>
      </c>
      <c r="F180" s="117">
        <f t="shared" ref="F180" si="63">IF(E180=0,0,ROUND(G180/E180,1))</f>
        <v>0</v>
      </c>
      <c r="G180" s="117">
        <f t="shared" ref="G180" si="64">IF(J180=0,0,K180)</f>
        <v>0</v>
      </c>
      <c r="J180" s="114"/>
      <c r="K180" s="114"/>
      <c r="L180" s="73" t="s">
        <v>99</v>
      </c>
      <c r="M180" s="73">
        <v>2</v>
      </c>
    </row>
    <row r="181" spans="1:14" ht="15.75" outlineLevel="1" x14ac:dyDescent="0.25">
      <c r="A181" s="165"/>
      <c r="B181" s="169"/>
      <c r="C181" s="162" t="s">
        <v>97</v>
      </c>
      <c r="D181" s="163"/>
      <c r="E181" s="83">
        <f t="shared" ref="E181:E184" si="65">IF(K181=0,0,J181)</f>
        <v>0</v>
      </c>
      <c r="F181" s="117">
        <f t="shared" ref="F181:F184" si="66">IF(E181=0,0,ROUND(G181/E181,1))</f>
        <v>0</v>
      </c>
      <c r="G181" s="117">
        <f t="shared" ref="G181:G184" si="67">IF(J181=0,0,K181)</f>
        <v>0</v>
      </c>
      <c r="J181" s="114"/>
      <c r="K181" s="114"/>
      <c r="L181" s="73" t="s">
        <v>100</v>
      </c>
      <c r="M181" s="73">
        <v>2</v>
      </c>
    </row>
    <row r="182" spans="1:14" ht="121.5" customHeight="1" outlineLevel="1" x14ac:dyDescent="0.25">
      <c r="A182" s="165"/>
      <c r="B182" s="169"/>
      <c r="C182" s="162" t="s">
        <v>136</v>
      </c>
      <c r="D182" s="163"/>
      <c r="E182" s="83">
        <f t="shared" si="65"/>
        <v>0</v>
      </c>
      <c r="F182" s="117">
        <f t="shared" si="66"/>
        <v>0</v>
      </c>
      <c r="G182" s="117">
        <f t="shared" si="67"/>
        <v>0</v>
      </c>
      <c r="J182" s="114"/>
      <c r="K182" s="114"/>
      <c r="L182" s="73" t="s">
        <v>100</v>
      </c>
      <c r="M182" s="73">
        <v>2</v>
      </c>
    </row>
    <row r="183" spans="1:14" ht="50.25" customHeight="1" outlineLevel="1" x14ac:dyDescent="0.25">
      <c r="A183" s="165"/>
      <c r="B183" s="169"/>
      <c r="C183" s="162" t="s">
        <v>137</v>
      </c>
      <c r="D183" s="163"/>
      <c r="E183" s="83">
        <f t="shared" si="65"/>
        <v>0</v>
      </c>
      <c r="F183" s="117">
        <f t="shared" si="66"/>
        <v>0</v>
      </c>
      <c r="G183" s="117">
        <f t="shared" si="67"/>
        <v>0</v>
      </c>
      <c r="J183" s="114"/>
      <c r="K183" s="114"/>
      <c r="L183" s="73" t="s">
        <v>100</v>
      </c>
      <c r="M183" s="73">
        <v>10</v>
      </c>
    </row>
    <row r="184" spans="1:14" ht="208.5" customHeight="1" outlineLevel="1" x14ac:dyDescent="0.25">
      <c r="A184" s="165"/>
      <c r="B184" s="169"/>
      <c r="C184" s="161" t="s">
        <v>138</v>
      </c>
      <c r="D184" s="161"/>
      <c r="E184" s="83">
        <f t="shared" si="65"/>
        <v>0</v>
      </c>
      <c r="F184" s="117">
        <f t="shared" si="66"/>
        <v>0</v>
      </c>
      <c r="G184" s="117">
        <f t="shared" si="67"/>
        <v>0</v>
      </c>
      <c r="J184" s="114"/>
      <c r="K184" s="114"/>
      <c r="L184" s="73" t="s">
        <v>100</v>
      </c>
      <c r="M184" s="73">
        <v>4</v>
      </c>
    </row>
    <row r="185" spans="1:14" ht="72" customHeight="1" outlineLevel="1" x14ac:dyDescent="0.25">
      <c r="A185" s="165"/>
      <c r="B185" s="169"/>
      <c r="C185" s="161" t="s">
        <v>139</v>
      </c>
      <c r="D185" s="161"/>
      <c r="E185" s="83">
        <f t="shared" ref="E185:E188" si="68">IF(K185=0,0,J185)</f>
        <v>0</v>
      </c>
      <c r="F185" s="117">
        <f t="shared" ref="F185:F188" si="69">IF(E185=0,0,ROUND(G185/E185,1))</f>
        <v>0</v>
      </c>
      <c r="G185" s="117">
        <f t="shared" ref="G185:G188" si="70">IF(J185=0,0,K185)</f>
        <v>0</v>
      </c>
      <c r="J185" s="114"/>
      <c r="K185" s="114"/>
      <c r="L185" s="73" t="s">
        <v>100</v>
      </c>
      <c r="M185" s="73">
        <v>1</v>
      </c>
    </row>
    <row r="186" spans="1:14" ht="49.5" customHeight="1" outlineLevel="1" x14ac:dyDescent="0.25">
      <c r="A186" s="165"/>
      <c r="B186" s="169"/>
      <c r="C186" s="161" t="s">
        <v>140</v>
      </c>
      <c r="D186" s="161"/>
      <c r="E186" s="83">
        <f t="shared" si="68"/>
        <v>0</v>
      </c>
      <c r="F186" s="117">
        <f t="shared" si="69"/>
        <v>0</v>
      </c>
      <c r="G186" s="117">
        <f t="shared" si="70"/>
        <v>0</v>
      </c>
      <c r="J186" s="114"/>
      <c r="K186" s="114"/>
      <c r="L186" s="73" t="s">
        <v>100</v>
      </c>
      <c r="M186" s="73">
        <v>1</v>
      </c>
    </row>
    <row r="187" spans="1:14" ht="73.5" customHeight="1" outlineLevel="1" x14ac:dyDescent="0.25">
      <c r="A187" s="165"/>
      <c r="B187" s="169"/>
      <c r="C187" s="161" t="s">
        <v>141</v>
      </c>
      <c r="D187" s="161"/>
      <c r="E187" s="83">
        <f t="shared" si="68"/>
        <v>0</v>
      </c>
      <c r="F187" s="117">
        <f t="shared" si="69"/>
        <v>0</v>
      </c>
      <c r="G187" s="117">
        <f t="shared" si="70"/>
        <v>0</v>
      </c>
      <c r="J187" s="114"/>
      <c r="K187" s="114"/>
      <c r="L187" s="73" t="s">
        <v>100</v>
      </c>
      <c r="M187" s="73">
        <v>3</v>
      </c>
    </row>
    <row r="188" spans="1:14" ht="81" customHeight="1" outlineLevel="1" x14ac:dyDescent="0.25">
      <c r="A188" s="165"/>
      <c r="B188" s="169"/>
      <c r="C188" s="161" t="s">
        <v>142</v>
      </c>
      <c r="D188" s="161"/>
      <c r="E188" s="83">
        <f t="shared" si="68"/>
        <v>0</v>
      </c>
      <c r="F188" s="117">
        <f t="shared" si="69"/>
        <v>0</v>
      </c>
      <c r="G188" s="117">
        <f t="shared" si="70"/>
        <v>0</v>
      </c>
      <c r="J188" s="114"/>
      <c r="K188" s="114"/>
      <c r="L188" s="73" t="s">
        <v>99</v>
      </c>
      <c r="M188" s="73">
        <v>0.5</v>
      </c>
    </row>
    <row r="189" spans="1:14" ht="36" customHeight="1" x14ac:dyDescent="0.25">
      <c r="A189" s="164" t="s">
        <v>256</v>
      </c>
      <c r="B189" s="164"/>
      <c r="C189" s="164" t="s">
        <v>5</v>
      </c>
      <c r="D189" s="164"/>
      <c r="E189" s="85">
        <f>SUM(E145:E188)-E146-E147-E152-E153-E155-E156-E158-E159-E161-E162-E165-E166-E170-E171-E173-E174-E177-E178-E180-E181</f>
        <v>0</v>
      </c>
      <c r="F189" s="119">
        <f>IF(E189=0,0,ROUND((E146*F146+E147*F147+E148*F148+E149*F149+E150*F150+E152*F152+E153*F153+E155*F155+E156*F156+E158*F158+E159*F159+E161*F161+E162*F162+E163*F163+E165*F165+E166*F166+E167*F167+E168*F168+E170*F170+E171*F171+E173*F173+E174*F174+E175*F175+E177*F177+E178*F178+E180*F180+E181*F181+E182*F182+E183*F183+E184*F184+E185*F185+E186*F186+E187*F187+E188*F188)/(E146+E147+E148+E149+E150+E152+E153+E155+E156+E158+E159+E161+E162+E163+E165+E166+E167+E168+E170+E171+E173+E174+E175+E177+E178+E180+E181+E182+E183+E184+E185+E186+E187+E188),1))</f>
        <v>0</v>
      </c>
      <c r="G189" s="119">
        <f t="shared" ref="G189" si="71">SUM(G145:G188)-G146-G147-G152-G153-G155-G156-G158-G159-G161-G162-G165-G166-G170-G171-G173-G174-G177-G178-G180-G181</f>
        <v>0</v>
      </c>
      <c r="H189" s="1" t="e">
        <f>Звіт!$D$14/Звіт!$B$14</f>
        <v>#VALUE!</v>
      </c>
      <c r="I189" s="2"/>
      <c r="J189" s="2"/>
      <c r="K189" s="2"/>
      <c r="L189" s="74"/>
      <c r="M189" s="74"/>
      <c r="N189" s="2"/>
    </row>
    <row r="190" spans="1:14" ht="36" customHeight="1" outlineLevel="1" x14ac:dyDescent="0.25">
      <c r="A190" s="165" t="s">
        <v>230</v>
      </c>
      <c r="B190" s="168" t="s">
        <v>22</v>
      </c>
      <c r="C190" s="162" t="s">
        <v>119</v>
      </c>
      <c r="D190" s="163"/>
      <c r="E190" s="83">
        <f>E191+E192</f>
        <v>0</v>
      </c>
      <c r="F190" s="117">
        <f>IF(E190=0,0,ROUND((E191*F191+E192*F192)/(E191+E192),1))</f>
        <v>0</v>
      </c>
      <c r="G190" s="117">
        <f>G191+G192</f>
        <v>0</v>
      </c>
      <c r="J190" s="115"/>
      <c r="K190" s="115"/>
      <c r="L190" s="123" t="s">
        <v>98</v>
      </c>
      <c r="M190" s="123"/>
      <c r="N190" s="2"/>
    </row>
    <row r="191" spans="1:14" ht="15.75" outlineLevel="1" x14ac:dyDescent="0.25">
      <c r="A191" s="165"/>
      <c r="B191" s="169"/>
      <c r="C191" s="162" t="s">
        <v>143</v>
      </c>
      <c r="D191" s="163"/>
      <c r="E191" s="83">
        <f t="shared" ref="E191:E195" si="72">IF(K191=0,0,J191)</f>
        <v>0</v>
      </c>
      <c r="F191" s="117">
        <f t="shared" ref="F191:F195" si="73">IF(E191=0,0,ROUND(G191/E191,1))</f>
        <v>0</v>
      </c>
      <c r="G191" s="117">
        <f t="shared" ref="G191:G195" si="74">IF(J191=0,0,K191)</f>
        <v>0</v>
      </c>
      <c r="J191" s="114"/>
      <c r="K191" s="114"/>
      <c r="L191" s="123" t="s">
        <v>99</v>
      </c>
      <c r="M191" s="123">
        <v>1</v>
      </c>
      <c r="N191" s="2"/>
    </row>
    <row r="192" spans="1:14" ht="15.75" outlineLevel="1" x14ac:dyDescent="0.25">
      <c r="A192" s="165"/>
      <c r="B192" s="169"/>
      <c r="C192" s="162" t="s">
        <v>97</v>
      </c>
      <c r="D192" s="163"/>
      <c r="E192" s="83">
        <f t="shared" si="72"/>
        <v>0</v>
      </c>
      <c r="F192" s="117">
        <f t="shared" si="73"/>
        <v>0</v>
      </c>
      <c r="G192" s="117">
        <f t="shared" si="74"/>
        <v>0</v>
      </c>
      <c r="J192" s="114"/>
      <c r="K192" s="114"/>
      <c r="L192" s="123" t="s">
        <v>100</v>
      </c>
      <c r="M192" s="123">
        <v>4</v>
      </c>
      <c r="N192" s="2"/>
    </row>
    <row r="193" spans="1:14" ht="36" customHeight="1" outlineLevel="1" x14ac:dyDescent="0.25">
      <c r="A193" s="165"/>
      <c r="B193" s="169"/>
      <c r="C193" s="161" t="s">
        <v>120</v>
      </c>
      <c r="D193" s="161"/>
      <c r="E193" s="83">
        <f t="shared" si="72"/>
        <v>0</v>
      </c>
      <c r="F193" s="117">
        <f t="shared" si="73"/>
        <v>0</v>
      </c>
      <c r="G193" s="117">
        <f t="shared" si="74"/>
        <v>0</v>
      </c>
      <c r="J193" s="114"/>
      <c r="K193" s="114"/>
      <c r="L193" s="123" t="s">
        <v>99</v>
      </c>
      <c r="M193" s="123">
        <v>0.5</v>
      </c>
      <c r="N193" s="2"/>
    </row>
    <row r="194" spans="1:14" ht="36" customHeight="1" outlineLevel="1" x14ac:dyDescent="0.25">
      <c r="A194" s="165"/>
      <c r="B194" s="169"/>
      <c r="C194" s="161" t="s">
        <v>121</v>
      </c>
      <c r="D194" s="161"/>
      <c r="E194" s="83">
        <f t="shared" si="72"/>
        <v>0</v>
      </c>
      <c r="F194" s="117">
        <f t="shared" si="73"/>
        <v>0</v>
      </c>
      <c r="G194" s="117">
        <f t="shared" si="74"/>
        <v>0</v>
      </c>
      <c r="J194" s="114"/>
      <c r="K194" s="114"/>
      <c r="L194" s="123" t="s">
        <v>99</v>
      </c>
      <c r="M194" s="123">
        <v>6</v>
      </c>
      <c r="N194" s="2"/>
    </row>
    <row r="195" spans="1:14" ht="36" customHeight="1" outlineLevel="1" x14ac:dyDescent="0.25">
      <c r="A195" s="165"/>
      <c r="B195" s="169"/>
      <c r="C195" s="161" t="s">
        <v>122</v>
      </c>
      <c r="D195" s="161"/>
      <c r="E195" s="83">
        <f t="shared" si="72"/>
        <v>0</v>
      </c>
      <c r="F195" s="117">
        <f t="shared" si="73"/>
        <v>0</v>
      </c>
      <c r="G195" s="117">
        <f t="shared" si="74"/>
        <v>0</v>
      </c>
      <c r="J195" s="114"/>
      <c r="K195" s="114"/>
      <c r="L195" s="123" t="s">
        <v>99</v>
      </c>
      <c r="M195" s="123">
        <v>6</v>
      </c>
      <c r="N195" s="2"/>
    </row>
    <row r="196" spans="1:14" ht="61.5" customHeight="1" outlineLevel="1" x14ac:dyDescent="0.25">
      <c r="A196" s="165"/>
      <c r="B196" s="169"/>
      <c r="C196" s="161" t="s">
        <v>123</v>
      </c>
      <c r="D196" s="161"/>
      <c r="E196" s="83">
        <f>E197+E198</f>
        <v>0</v>
      </c>
      <c r="F196" s="117">
        <f>IF(E196=0,0,ROUND((E197*F197+E198*F198)/(E197+E198),1))</f>
        <v>0</v>
      </c>
      <c r="G196" s="117">
        <f>G197+G198</f>
        <v>0</v>
      </c>
      <c r="J196" s="115"/>
      <c r="K196" s="115"/>
      <c r="L196" s="123" t="s">
        <v>98</v>
      </c>
      <c r="M196" s="82"/>
      <c r="N196" s="2"/>
    </row>
    <row r="197" spans="1:14" ht="15.75" outlineLevel="1" x14ac:dyDescent="0.25">
      <c r="A197" s="165"/>
      <c r="B197" s="169"/>
      <c r="C197" s="162" t="s">
        <v>96</v>
      </c>
      <c r="D197" s="163"/>
      <c r="E197" s="83">
        <f t="shared" ref="E197:E198" si="75">IF(K197=0,0,J197)</f>
        <v>0</v>
      </c>
      <c r="F197" s="117">
        <f t="shared" ref="F197:F198" si="76">IF(E197=0,0,ROUND(G197/E197,1))</f>
        <v>0</v>
      </c>
      <c r="G197" s="117">
        <f t="shared" ref="G197:G198" si="77">IF(J197=0,0,K197)</f>
        <v>0</v>
      </c>
      <c r="J197" s="114"/>
      <c r="K197" s="114"/>
      <c r="L197" s="123" t="s">
        <v>99</v>
      </c>
      <c r="M197" s="123">
        <v>1</v>
      </c>
      <c r="N197" s="2"/>
    </row>
    <row r="198" spans="1:14" ht="15.75" outlineLevel="1" x14ac:dyDescent="0.25">
      <c r="A198" s="165"/>
      <c r="B198" s="169"/>
      <c r="C198" s="162" t="s">
        <v>97</v>
      </c>
      <c r="D198" s="163"/>
      <c r="E198" s="83">
        <f t="shared" si="75"/>
        <v>0</v>
      </c>
      <c r="F198" s="117">
        <f t="shared" si="76"/>
        <v>0</v>
      </c>
      <c r="G198" s="117">
        <f t="shared" si="77"/>
        <v>0</v>
      </c>
      <c r="J198" s="114"/>
      <c r="K198" s="114"/>
      <c r="L198" s="123" t="s">
        <v>100</v>
      </c>
      <c r="M198" s="123">
        <v>2</v>
      </c>
      <c r="N198" s="2"/>
    </row>
    <row r="199" spans="1:14" ht="39" customHeight="1" outlineLevel="1" x14ac:dyDescent="0.25">
      <c r="A199" s="165"/>
      <c r="B199" s="169"/>
      <c r="C199" s="201" t="s">
        <v>124</v>
      </c>
      <c r="D199" s="202"/>
      <c r="E199" s="83">
        <f>E200+E201</f>
        <v>0</v>
      </c>
      <c r="F199" s="117">
        <f>IF(E199=0,0,ROUND((E200*F200+E201*F201)/(E200+E201),1))</f>
        <v>0</v>
      </c>
      <c r="G199" s="117">
        <f>G200+G201</f>
        <v>0</v>
      </c>
      <c r="J199" s="115"/>
      <c r="K199" s="115"/>
      <c r="L199" s="123" t="s">
        <v>98</v>
      </c>
      <c r="M199" s="123"/>
      <c r="N199" s="2"/>
    </row>
    <row r="200" spans="1:14" ht="15.75" outlineLevel="1" x14ac:dyDescent="0.25">
      <c r="A200" s="165"/>
      <c r="B200" s="169"/>
      <c r="C200" s="162" t="s">
        <v>96</v>
      </c>
      <c r="D200" s="163"/>
      <c r="E200" s="83">
        <f t="shared" ref="E200:E201" si="78">IF(K200=0,0,J200)</f>
        <v>0</v>
      </c>
      <c r="F200" s="117">
        <f t="shared" ref="F200:F201" si="79">IF(E200=0,0,ROUND(G200/E200,1))</f>
        <v>0</v>
      </c>
      <c r="G200" s="117">
        <f t="shared" ref="G200:G201" si="80">IF(J200=0,0,K200)</f>
        <v>0</v>
      </c>
      <c r="J200" s="114"/>
      <c r="K200" s="114"/>
      <c r="L200" s="123" t="s">
        <v>99</v>
      </c>
      <c r="M200" s="123">
        <v>1</v>
      </c>
      <c r="N200" s="2"/>
    </row>
    <row r="201" spans="1:14" ht="15.75" outlineLevel="1" x14ac:dyDescent="0.25">
      <c r="A201" s="165"/>
      <c r="B201" s="169"/>
      <c r="C201" s="162" t="s">
        <v>97</v>
      </c>
      <c r="D201" s="163"/>
      <c r="E201" s="83">
        <f t="shared" si="78"/>
        <v>0</v>
      </c>
      <c r="F201" s="117">
        <f t="shared" si="79"/>
        <v>0</v>
      </c>
      <c r="G201" s="117">
        <f t="shared" si="80"/>
        <v>0</v>
      </c>
      <c r="J201" s="114"/>
      <c r="K201" s="114"/>
      <c r="L201" s="123" t="s">
        <v>100</v>
      </c>
      <c r="M201" s="123">
        <v>2</v>
      </c>
      <c r="N201" s="2"/>
    </row>
    <row r="202" spans="1:14" ht="40.5" customHeight="1" outlineLevel="1" x14ac:dyDescent="0.25">
      <c r="A202" s="165"/>
      <c r="B202" s="169"/>
      <c r="C202" s="199" t="s">
        <v>125</v>
      </c>
      <c r="D202" s="200"/>
      <c r="E202" s="83">
        <f>E203+E204</f>
        <v>0</v>
      </c>
      <c r="F202" s="117">
        <f>IF(E202=0,0,ROUND((E203*F203+E204*F204)/(E203+E204),1))</f>
        <v>0</v>
      </c>
      <c r="G202" s="117">
        <f>G203+G204</f>
        <v>0</v>
      </c>
      <c r="J202" s="115"/>
      <c r="K202" s="115"/>
      <c r="L202" s="123" t="s">
        <v>98</v>
      </c>
      <c r="M202" s="123"/>
      <c r="N202" s="2"/>
    </row>
    <row r="203" spans="1:14" ht="15.75" outlineLevel="1" x14ac:dyDescent="0.25">
      <c r="A203" s="165"/>
      <c r="B203" s="169"/>
      <c r="C203" s="162" t="s">
        <v>96</v>
      </c>
      <c r="D203" s="163"/>
      <c r="E203" s="83">
        <f t="shared" ref="E203:E204" si="81">IF(K203=0,0,J203)</f>
        <v>0</v>
      </c>
      <c r="F203" s="117">
        <f t="shared" ref="F203:F204" si="82">IF(E203=0,0,ROUND(G203/E203,1))</f>
        <v>0</v>
      </c>
      <c r="G203" s="117">
        <f t="shared" ref="G203:G204" si="83">IF(J203=0,0,K203)</f>
        <v>0</v>
      </c>
      <c r="J203" s="114"/>
      <c r="K203" s="114"/>
      <c r="L203" s="123" t="s">
        <v>99</v>
      </c>
      <c r="M203" s="123">
        <v>1</v>
      </c>
      <c r="N203" s="2"/>
    </row>
    <row r="204" spans="1:14" ht="15.75" outlineLevel="1" x14ac:dyDescent="0.25">
      <c r="A204" s="165"/>
      <c r="B204" s="169"/>
      <c r="C204" s="162" t="s">
        <v>97</v>
      </c>
      <c r="D204" s="163"/>
      <c r="E204" s="83">
        <f t="shared" si="81"/>
        <v>0</v>
      </c>
      <c r="F204" s="117">
        <f t="shared" si="82"/>
        <v>0</v>
      </c>
      <c r="G204" s="117">
        <f t="shared" si="83"/>
        <v>0</v>
      </c>
      <c r="J204" s="114"/>
      <c r="K204" s="114"/>
      <c r="L204" s="123" t="s">
        <v>100</v>
      </c>
      <c r="M204" s="123">
        <v>2</v>
      </c>
      <c r="N204" s="2"/>
    </row>
    <row r="205" spans="1:14" ht="41.25" customHeight="1" outlineLevel="1" x14ac:dyDescent="0.25">
      <c r="A205" s="165"/>
      <c r="B205" s="169"/>
      <c r="C205" s="198" t="s">
        <v>126</v>
      </c>
      <c r="D205" s="198"/>
      <c r="E205" s="83">
        <f>E206+E207</f>
        <v>0</v>
      </c>
      <c r="F205" s="117">
        <f>IF(E205=0,0,ROUND((E206*F206+E207*F207)/(E206+E207),1))</f>
        <v>0</v>
      </c>
      <c r="G205" s="117">
        <f>G206+G207</f>
        <v>0</v>
      </c>
      <c r="J205" s="115"/>
      <c r="K205" s="115"/>
      <c r="L205" s="123" t="s">
        <v>98</v>
      </c>
      <c r="M205" s="123"/>
      <c r="N205" s="2"/>
    </row>
    <row r="206" spans="1:14" ht="15.75" outlineLevel="1" x14ac:dyDescent="0.25">
      <c r="A206" s="165"/>
      <c r="B206" s="169"/>
      <c r="C206" s="162" t="s">
        <v>96</v>
      </c>
      <c r="D206" s="163"/>
      <c r="E206" s="83">
        <f t="shared" ref="E206:E208" si="84">IF(K206=0,0,J206)</f>
        <v>0</v>
      </c>
      <c r="F206" s="117">
        <f t="shared" ref="F206:F208" si="85">IF(E206=0,0,ROUND(G206/E206,1))</f>
        <v>0</v>
      </c>
      <c r="G206" s="117">
        <f t="shared" ref="G206:G208" si="86">IF(J206=0,0,K206)</f>
        <v>0</v>
      </c>
      <c r="J206" s="114"/>
      <c r="K206" s="114"/>
      <c r="L206" s="123" t="s">
        <v>99</v>
      </c>
      <c r="M206" s="123">
        <v>1</v>
      </c>
      <c r="N206" s="2"/>
    </row>
    <row r="207" spans="1:14" ht="15.75" outlineLevel="1" x14ac:dyDescent="0.25">
      <c r="A207" s="165"/>
      <c r="B207" s="169"/>
      <c r="C207" s="162" t="s">
        <v>97</v>
      </c>
      <c r="D207" s="163"/>
      <c r="E207" s="83">
        <f t="shared" si="84"/>
        <v>0</v>
      </c>
      <c r="F207" s="117">
        <f t="shared" si="85"/>
        <v>0</v>
      </c>
      <c r="G207" s="117">
        <f t="shared" si="86"/>
        <v>0</v>
      </c>
      <c r="J207" s="114"/>
      <c r="K207" s="114"/>
      <c r="L207" s="123" t="s">
        <v>100</v>
      </c>
      <c r="M207" s="123">
        <v>2</v>
      </c>
      <c r="N207" s="2"/>
    </row>
    <row r="208" spans="1:14" ht="36" customHeight="1" outlineLevel="1" x14ac:dyDescent="0.25">
      <c r="A208" s="165"/>
      <c r="B208" s="169"/>
      <c r="C208" s="161" t="s">
        <v>127</v>
      </c>
      <c r="D208" s="161"/>
      <c r="E208" s="83">
        <f t="shared" si="84"/>
        <v>0</v>
      </c>
      <c r="F208" s="117">
        <f t="shared" si="85"/>
        <v>0</v>
      </c>
      <c r="G208" s="117">
        <f t="shared" si="86"/>
        <v>0</v>
      </c>
      <c r="J208" s="114"/>
      <c r="K208" s="114"/>
      <c r="L208" s="123" t="s">
        <v>99</v>
      </c>
      <c r="M208" s="123">
        <v>1</v>
      </c>
      <c r="N208" s="2"/>
    </row>
    <row r="209" spans="1:14" ht="36" customHeight="1" outlineLevel="1" x14ac:dyDescent="0.25">
      <c r="A209" s="165"/>
      <c r="B209" s="169"/>
      <c r="C209" s="161" t="s">
        <v>128</v>
      </c>
      <c r="D209" s="161"/>
      <c r="E209" s="83">
        <f>E210+E211</f>
        <v>0</v>
      </c>
      <c r="F209" s="117">
        <f>IF(E209=0,0,ROUND((E210*F210+E211*F211)/(E210+E211),1))</f>
        <v>0</v>
      </c>
      <c r="G209" s="117">
        <f>G210+G211</f>
        <v>0</v>
      </c>
      <c r="J209" s="115"/>
      <c r="K209" s="115"/>
      <c r="L209" s="123" t="s">
        <v>98</v>
      </c>
      <c r="M209" s="123"/>
      <c r="N209" s="2"/>
    </row>
    <row r="210" spans="1:14" ht="15.75" outlineLevel="1" x14ac:dyDescent="0.25">
      <c r="A210" s="165"/>
      <c r="B210" s="169"/>
      <c r="C210" s="162" t="s">
        <v>96</v>
      </c>
      <c r="D210" s="163"/>
      <c r="E210" s="83">
        <f t="shared" ref="E210:E213" si="87">IF(K210=0,0,J210)</f>
        <v>0</v>
      </c>
      <c r="F210" s="117">
        <f t="shared" ref="F210:F213" si="88">IF(E210=0,0,ROUND(G210/E210,1))</f>
        <v>0</v>
      </c>
      <c r="G210" s="117">
        <f t="shared" ref="G210:G213" si="89">IF(J210=0,0,K210)</f>
        <v>0</v>
      </c>
      <c r="J210" s="114"/>
      <c r="K210" s="114"/>
      <c r="L210" s="123" t="s">
        <v>99</v>
      </c>
      <c r="M210" s="123">
        <v>1</v>
      </c>
      <c r="N210" s="2"/>
    </row>
    <row r="211" spans="1:14" ht="15.75" outlineLevel="1" x14ac:dyDescent="0.25">
      <c r="A211" s="165"/>
      <c r="B211" s="169"/>
      <c r="C211" s="162" t="s">
        <v>97</v>
      </c>
      <c r="D211" s="163"/>
      <c r="E211" s="83">
        <f t="shared" si="87"/>
        <v>0</v>
      </c>
      <c r="F211" s="117">
        <f t="shared" si="88"/>
        <v>0</v>
      </c>
      <c r="G211" s="117">
        <f t="shared" si="89"/>
        <v>0</v>
      </c>
      <c r="J211" s="114"/>
      <c r="K211" s="114"/>
      <c r="L211" s="123" t="s">
        <v>100</v>
      </c>
      <c r="M211" s="123">
        <v>1</v>
      </c>
      <c r="N211" s="2"/>
    </row>
    <row r="212" spans="1:14" ht="45" customHeight="1" outlineLevel="1" x14ac:dyDescent="0.25">
      <c r="A212" s="165"/>
      <c r="B212" s="169"/>
      <c r="C212" s="162" t="s">
        <v>129</v>
      </c>
      <c r="D212" s="163"/>
      <c r="E212" s="83">
        <f t="shared" si="87"/>
        <v>0</v>
      </c>
      <c r="F212" s="117">
        <f t="shared" si="88"/>
        <v>0</v>
      </c>
      <c r="G212" s="117">
        <f t="shared" si="89"/>
        <v>0</v>
      </c>
      <c r="J212" s="114"/>
      <c r="K212" s="114"/>
      <c r="L212" s="123" t="s">
        <v>99</v>
      </c>
      <c r="M212" s="123">
        <v>1</v>
      </c>
      <c r="N212" s="2"/>
    </row>
    <row r="213" spans="1:14" ht="93" customHeight="1" outlineLevel="1" x14ac:dyDescent="0.25">
      <c r="A213" s="165"/>
      <c r="B213" s="169"/>
      <c r="C213" s="162" t="s">
        <v>130</v>
      </c>
      <c r="D213" s="163"/>
      <c r="E213" s="83">
        <f t="shared" si="87"/>
        <v>0</v>
      </c>
      <c r="F213" s="117">
        <f t="shared" si="88"/>
        <v>0</v>
      </c>
      <c r="G213" s="117">
        <f t="shared" si="89"/>
        <v>0</v>
      </c>
      <c r="J213" s="114"/>
      <c r="K213" s="114"/>
      <c r="L213" s="123" t="s">
        <v>99</v>
      </c>
      <c r="M213" s="123">
        <v>1</v>
      </c>
      <c r="N213" s="2"/>
    </row>
    <row r="214" spans="1:14" ht="89.25" customHeight="1" outlineLevel="1" x14ac:dyDescent="0.25">
      <c r="A214" s="165"/>
      <c r="B214" s="169"/>
      <c r="C214" s="162" t="s">
        <v>131</v>
      </c>
      <c r="D214" s="163"/>
      <c r="E214" s="83">
        <f>E215+E216</f>
        <v>0</v>
      </c>
      <c r="F214" s="117">
        <f>IF(E214=0,0,ROUND((E215*F215+E216*F216)/(E215+E216),1))</f>
        <v>0</v>
      </c>
      <c r="G214" s="117">
        <f>G215+G216</f>
        <v>0</v>
      </c>
      <c r="J214" s="115"/>
      <c r="K214" s="115"/>
      <c r="L214" s="123" t="s">
        <v>98</v>
      </c>
      <c r="M214" s="123"/>
      <c r="N214" s="2"/>
    </row>
    <row r="215" spans="1:14" ht="15.75" outlineLevel="1" x14ac:dyDescent="0.25">
      <c r="A215" s="165"/>
      <c r="B215" s="169"/>
      <c r="C215" s="162" t="s">
        <v>96</v>
      </c>
      <c r="D215" s="163"/>
      <c r="E215" s="83">
        <f t="shared" ref="E215:E216" si="90">IF(K215=0,0,J215)</f>
        <v>0</v>
      </c>
      <c r="F215" s="117">
        <f t="shared" ref="F215:F216" si="91">IF(E215=0,0,ROUND(G215/E215,1))</f>
        <v>0</v>
      </c>
      <c r="G215" s="117">
        <f t="shared" ref="G215:G216" si="92">IF(J215=0,0,K215)</f>
        <v>0</v>
      </c>
      <c r="J215" s="114"/>
      <c r="K215" s="114"/>
      <c r="L215" s="123" t="s">
        <v>99</v>
      </c>
      <c r="M215" s="123">
        <v>1</v>
      </c>
      <c r="N215" s="2"/>
    </row>
    <row r="216" spans="1:14" ht="15.75" outlineLevel="1" x14ac:dyDescent="0.25">
      <c r="A216" s="165"/>
      <c r="B216" s="169"/>
      <c r="C216" s="162" t="s">
        <v>97</v>
      </c>
      <c r="D216" s="163"/>
      <c r="E216" s="83">
        <f t="shared" si="90"/>
        <v>0</v>
      </c>
      <c r="F216" s="117">
        <f t="shared" si="91"/>
        <v>0</v>
      </c>
      <c r="G216" s="117">
        <f t="shared" si="92"/>
        <v>0</v>
      </c>
      <c r="J216" s="114"/>
      <c r="K216" s="114"/>
      <c r="L216" s="123" t="s">
        <v>100</v>
      </c>
      <c r="M216" s="123">
        <v>2</v>
      </c>
      <c r="N216" s="2"/>
    </row>
    <row r="217" spans="1:14" ht="36" customHeight="1" outlineLevel="1" x14ac:dyDescent="0.25">
      <c r="A217" s="165"/>
      <c r="B217" s="169"/>
      <c r="C217" s="162" t="s">
        <v>132</v>
      </c>
      <c r="D217" s="163"/>
      <c r="E217" s="83">
        <f>E218+E219</f>
        <v>0</v>
      </c>
      <c r="F217" s="117">
        <f>IF(E217=0,0,ROUND((E218*F218+E219*F219)/(E218+E219),1))</f>
        <v>0</v>
      </c>
      <c r="G217" s="117">
        <f>G218+G219</f>
        <v>0</v>
      </c>
      <c r="J217" s="115"/>
      <c r="K217" s="115"/>
      <c r="L217" s="123" t="s">
        <v>98</v>
      </c>
      <c r="M217" s="123"/>
      <c r="N217" s="2"/>
    </row>
    <row r="218" spans="1:14" ht="15.75" outlineLevel="1" x14ac:dyDescent="0.25">
      <c r="A218" s="165"/>
      <c r="B218" s="169"/>
      <c r="C218" s="162" t="s">
        <v>96</v>
      </c>
      <c r="D218" s="163"/>
      <c r="E218" s="83">
        <f t="shared" ref="E218:E220" si="93">IF(K218=0,0,J218)</f>
        <v>0</v>
      </c>
      <c r="F218" s="117">
        <f t="shared" ref="F218:F220" si="94">IF(E218=0,0,ROUND(G218/E218,1))</f>
        <v>0</v>
      </c>
      <c r="G218" s="117">
        <f t="shared" ref="G218:G220" si="95">IF(J218=0,0,K218)</f>
        <v>0</v>
      </c>
      <c r="J218" s="114"/>
      <c r="K218" s="114"/>
      <c r="L218" s="123" t="s">
        <v>99</v>
      </c>
      <c r="M218" s="123">
        <v>1</v>
      </c>
      <c r="N218" s="2"/>
    </row>
    <row r="219" spans="1:14" ht="15.75" outlineLevel="1" x14ac:dyDescent="0.25">
      <c r="A219" s="165"/>
      <c r="B219" s="169"/>
      <c r="C219" s="162" t="s">
        <v>97</v>
      </c>
      <c r="D219" s="163"/>
      <c r="E219" s="83">
        <f t="shared" si="93"/>
        <v>0</v>
      </c>
      <c r="F219" s="117">
        <f t="shared" si="94"/>
        <v>0</v>
      </c>
      <c r="G219" s="117">
        <f t="shared" si="95"/>
        <v>0</v>
      </c>
      <c r="J219" s="114"/>
      <c r="K219" s="114"/>
      <c r="L219" s="123" t="s">
        <v>100</v>
      </c>
      <c r="M219" s="123">
        <v>2</v>
      </c>
      <c r="N219" s="2"/>
    </row>
    <row r="220" spans="1:14" ht="43.5" customHeight="1" outlineLevel="1" x14ac:dyDescent="0.25">
      <c r="A220" s="165"/>
      <c r="B220" s="169"/>
      <c r="C220" s="162" t="s">
        <v>133</v>
      </c>
      <c r="D220" s="163"/>
      <c r="E220" s="83">
        <f t="shared" si="93"/>
        <v>0</v>
      </c>
      <c r="F220" s="117">
        <f t="shared" si="94"/>
        <v>0</v>
      </c>
      <c r="G220" s="117">
        <f t="shared" si="95"/>
        <v>0</v>
      </c>
      <c r="J220" s="114"/>
      <c r="K220" s="114"/>
      <c r="L220" s="123" t="s">
        <v>99</v>
      </c>
      <c r="M220" s="123">
        <v>1</v>
      </c>
      <c r="N220" s="2"/>
    </row>
    <row r="221" spans="1:14" ht="44.25" customHeight="1" outlineLevel="1" x14ac:dyDescent="0.25">
      <c r="A221" s="165"/>
      <c r="B221" s="169"/>
      <c r="C221" s="162" t="s">
        <v>134</v>
      </c>
      <c r="D221" s="163"/>
      <c r="E221" s="83">
        <f>E222+E223</f>
        <v>0</v>
      </c>
      <c r="F221" s="117">
        <f>IF(E221=0,0,ROUND((E222*F222+E223*F223)/(E222+E223),1))</f>
        <v>0</v>
      </c>
      <c r="G221" s="117">
        <f>G222+G223</f>
        <v>0</v>
      </c>
      <c r="J221" s="115"/>
      <c r="K221" s="115"/>
      <c r="L221" s="123" t="s">
        <v>98</v>
      </c>
      <c r="M221" s="123"/>
      <c r="N221" s="2"/>
    </row>
    <row r="222" spans="1:14" ht="15.75" outlineLevel="1" x14ac:dyDescent="0.25">
      <c r="A222" s="165"/>
      <c r="B222" s="169"/>
      <c r="C222" s="162" t="s">
        <v>96</v>
      </c>
      <c r="D222" s="163"/>
      <c r="E222" s="83">
        <f t="shared" ref="E222:E223" si="96">IF(K222=0,0,J222)</f>
        <v>0</v>
      </c>
      <c r="F222" s="117">
        <f t="shared" ref="F222:F223" si="97">IF(E222=0,0,ROUND(G222/E222,1))</f>
        <v>0</v>
      </c>
      <c r="G222" s="117">
        <f t="shared" ref="G222:G223" si="98">IF(J222=0,0,K222)</f>
        <v>0</v>
      </c>
      <c r="J222" s="114"/>
      <c r="K222" s="114"/>
      <c r="L222" s="123" t="s">
        <v>99</v>
      </c>
      <c r="M222" s="123">
        <v>2</v>
      </c>
      <c r="N222" s="2"/>
    </row>
    <row r="223" spans="1:14" ht="15.75" outlineLevel="1" x14ac:dyDescent="0.25">
      <c r="A223" s="165"/>
      <c r="B223" s="169"/>
      <c r="C223" s="162" t="s">
        <v>97</v>
      </c>
      <c r="D223" s="163"/>
      <c r="E223" s="83">
        <f t="shared" si="96"/>
        <v>0</v>
      </c>
      <c r="F223" s="117">
        <f t="shared" si="97"/>
        <v>0</v>
      </c>
      <c r="G223" s="117">
        <f t="shared" si="98"/>
        <v>0</v>
      </c>
      <c r="J223" s="114"/>
      <c r="K223" s="114"/>
      <c r="L223" s="123" t="s">
        <v>100</v>
      </c>
      <c r="M223" s="123">
        <v>2</v>
      </c>
      <c r="N223" s="2"/>
    </row>
    <row r="224" spans="1:14" ht="117.75" customHeight="1" outlineLevel="1" x14ac:dyDescent="0.25">
      <c r="A224" s="165"/>
      <c r="B224" s="169"/>
      <c r="C224" s="162" t="s">
        <v>135</v>
      </c>
      <c r="D224" s="163"/>
      <c r="E224" s="83">
        <f>E225+E226</f>
        <v>0</v>
      </c>
      <c r="F224" s="117">
        <f>IF(E224=0,0,ROUND((E225*F225+E226*F226)/(E225+E226),1))</f>
        <v>0</v>
      </c>
      <c r="G224" s="117">
        <f>G225+G226</f>
        <v>0</v>
      </c>
      <c r="J224" s="115"/>
      <c r="K224" s="115"/>
      <c r="L224" s="123" t="s">
        <v>98</v>
      </c>
      <c r="M224" s="123"/>
      <c r="N224" s="2"/>
    </row>
    <row r="225" spans="1:14" ht="15.75" outlineLevel="1" x14ac:dyDescent="0.25">
      <c r="A225" s="165"/>
      <c r="B225" s="169"/>
      <c r="C225" s="162" t="s">
        <v>96</v>
      </c>
      <c r="D225" s="163"/>
      <c r="E225" s="83">
        <f t="shared" ref="E225:E233" si="99">IF(K225=0,0,J225)</f>
        <v>0</v>
      </c>
      <c r="F225" s="117">
        <f t="shared" ref="F225:F233" si="100">IF(E225=0,0,ROUND(G225/E225,1))</f>
        <v>0</v>
      </c>
      <c r="G225" s="117">
        <f t="shared" ref="G225:G233" si="101">IF(J225=0,0,K225)</f>
        <v>0</v>
      </c>
      <c r="J225" s="114"/>
      <c r="K225" s="114"/>
      <c r="L225" s="123" t="s">
        <v>99</v>
      </c>
      <c r="M225" s="123">
        <v>2</v>
      </c>
      <c r="N225" s="2"/>
    </row>
    <row r="226" spans="1:14" ht="15.75" outlineLevel="1" x14ac:dyDescent="0.25">
      <c r="A226" s="165"/>
      <c r="B226" s="169"/>
      <c r="C226" s="162" t="s">
        <v>97</v>
      </c>
      <c r="D226" s="163"/>
      <c r="E226" s="83">
        <f t="shared" si="99"/>
        <v>0</v>
      </c>
      <c r="F226" s="117">
        <f t="shared" si="100"/>
        <v>0</v>
      </c>
      <c r="G226" s="117">
        <f t="shared" si="101"/>
        <v>0</v>
      </c>
      <c r="J226" s="114"/>
      <c r="K226" s="114"/>
      <c r="L226" s="123" t="s">
        <v>100</v>
      </c>
      <c r="M226" s="123">
        <v>2</v>
      </c>
      <c r="N226" s="2"/>
    </row>
    <row r="227" spans="1:14" ht="120.75" customHeight="1" outlineLevel="1" x14ac:dyDescent="0.25">
      <c r="A227" s="165"/>
      <c r="B227" s="169"/>
      <c r="C227" s="162" t="s">
        <v>136</v>
      </c>
      <c r="D227" s="163"/>
      <c r="E227" s="83">
        <f t="shared" si="99"/>
        <v>0</v>
      </c>
      <c r="F227" s="117">
        <f t="shared" si="100"/>
        <v>0</v>
      </c>
      <c r="G227" s="117">
        <f t="shared" si="101"/>
        <v>0</v>
      </c>
      <c r="J227" s="114"/>
      <c r="K227" s="114"/>
      <c r="L227" s="123" t="s">
        <v>100</v>
      </c>
      <c r="M227" s="123">
        <v>2</v>
      </c>
      <c r="N227" s="2"/>
    </row>
    <row r="228" spans="1:14" ht="45.75" customHeight="1" outlineLevel="1" x14ac:dyDescent="0.25">
      <c r="A228" s="165"/>
      <c r="B228" s="169"/>
      <c r="C228" s="162" t="s">
        <v>137</v>
      </c>
      <c r="D228" s="163"/>
      <c r="E228" s="83">
        <f t="shared" si="99"/>
        <v>0</v>
      </c>
      <c r="F228" s="117">
        <f t="shared" si="100"/>
        <v>0</v>
      </c>
      <c r="G228" s="117">
        <f t="shared" si="101"/>
        <v>0</v>
      </c>
      <c r="J228" s="114"/>
      <c r="K228" s="114"/>
      <c r="L228" s="123" t="s">
        <v>100</v>
      </c>
      <c r="M228" s="123">
        <v>10</v>
      </c>
      <c r="N228" s="2"/>
    </row>
    <row r="229" spans="1:14" ht="202.5" customHeight="1" outlineLevel="1" x14ac:dyDescent="0.25">
      <c r="A229" s="165"/>
      <c r="B229" s="169"/>
      <c r="C229" s="161" t="s">
        <v>138</v>
      </c>
      <c r="D229" s="161"/>
      <c r="E229" s="83">
        <f t="shared" si="99"/>
        <v>0</v>
      </c>
      <c r="F229" s="117">
        <f t="shared" si="100"/>
        <v>0</v>
      </c>
      <c r="G229" s="117">
        <f t="shared" si="101"/>
        <v>0</v>
      </c>
      <c r="J229" s="114"/>
      <c r="K229" s="114"/>
      <c r="L229" s="123" t="s">
        <v>100</v>
      </c>
      <c r="M229" s="123">
        <v>4</v>
      </c>
      <c r="N229" s="2"/>
    </row>
    <row r="230" spans="1:14" ht="76.5" customHeight="1" outlineLevel="1" x14ac:dyDescent="0.25">
      <c r="A230" s="165"/>
      <c r="B230" s="169"/>
      <c r="C230" s="161" t="s">
        <v>139</v>
      </c>
      <c r="D230" s="161"/>
      <c r="E230" s="83">
        <f t="shared" si="99"/>
        <v>0</v>
      </c>
      <c r="F230" s="117">
        <f t="shared" si="100"/>
        <v>0</v>
      </c>
      <c r="G230" s="117">
        <f t="shared" si="101"/>
        <v>0</v>
      </c>
      <c r="J230" s="114"/>
      <c r="K230" s="114"/>
      <c r="L230" s="123" t="s">
        <v>100</v>
      </c>
      <c r="M230" s="123">
        <v>1</v>
      </c>
      <c r="N230" s="2"/>
    </row>
    <row r="231" spans="1:14" ht="46.5" customHeight="1" outlineLevel="1" x14ac:dyDescent="0.25">
      <c r="A231" s="165"/>
      <c r="B231" s="169"/>
      <c r="C231" s="161" t="s">
        <v>140</v>
      </c>
      <c r="D231" s="161"/>
      <c r="E231" s="83">
        <f t="shared" si="99"/>
        <v>0</v>
      </c>
      <c r="F231" s="117">
        <f t="shared" si="100"/>
        <v>0</v>
      </c>
      <c r="G231" s="117">
        <f t="shared" si="101"/>
        <v>0</v>
      </c>
      <c r="J231" s="114"/>
      <c r="K231" s="114"/>
      <c r="L231" s="123" t="s">
        <v>100</v>
      </c>
      <c r="M231" s="123">
        <v>1</v>
      </c>
      <c r="N231" s="2"/>
    </row>
    <row r="232" spans="1:14" ht="78" customHeight="1" outlineLevel="1" x14ac:dyDescent="0.25">
      <c r="A232" s="165"/>
      <c r="B232" s="169"/>
      <c r="C232" s="161" t="s">
        <v>141</v>
      </c>
      <c r="D232" s="161"/>
      <c r="E232" s="83">
        <f t="shared" si="99"/>
        <v>0</v>
      </c>
      <c r="F232" s="117">
        <f t="shared" si="100"/>
        <v>0</v>
      </c>
      <c r="G232" s="117">
        <f t="shared" si="101"/>
        <v>0</v>
      </c>
      <c r="J232" s="114"/>
      <c r="K232" s="114"/>
      <c r="L232" s="123" t="s">
        <v>100</v>
      </c>
      <c r="M232" s="123">
        <v>3</v>
      </c>
      <c r="N232" s="2"/>
    </row>
    <row r="233" spans="1:14" ht="76.5" customHeight="1" outlineLevel="1" x14ac:dyDescent="0.25">
      <c r="A233" s="165"/>
      <c r="B233" s="169"/>
      <c r="C233" s="161" t="s">
        <v>142</v>
      </c>
      <c r="D233" s="161"/>
      <c r="E233" s="83">
        <f t="shared" si="99"/>
        <v>0</v>
      </c>
      <c r="F233" s="117">
        <f t="shared" si="100"/>
        <v>0</v>
      </c>
      <c r="G233" s="117">
        <f t="shared" si="101"/>
        <v>0</v>
      </c>
      <c r="J233" s="114"/>
      <c r="K233" s="114"/>
      <c r="L233" s="123" t="s">
        <v>99</v>
      </c>
      <c r="M233" s="123">
        <v>0.5</v>
      </c>
      <c r="N233" s="2"/>
    </row>
    <row r="234" spans="1:14" ht="36" customHeight="1" x14ac:dyDescent="0.25">
      <c r="A234" s="164" t="s">
        <v>257</v>
      </c>
      <c r="B234" s="164"/>
      <c r="C234" s="164" t="s">
        <v>5</v>
      </c>
      <c r="D234" s="164"/>
      <c r="E234" s="85">
        <f>SUM(E190:E233)-E191-E192-E197-E198-E200-E201-E203-E204-E206-E207-E210-E211-E215-E216-E218-E219-E222-E223-E225-E226</f>
        <v>0</v>
      </c>
      <c r="F234" s="119">
        <f>IF(E234=0,0,ROUND((E191*F191+E192*F192+E193*F193+E194*F194+E195*F195+E197*F197+E198*F198+E200*F200+E201*F201+E203*F203+E204*F204+E206*F206+E207*F207+E208*F208+E210*F210+E211*F211+E212*F212+E213*F213+E215*F215+E216*F216+E218*F218+E219*F219+E220*F220+E222*F222+E223*F223+E225*F225+E226*F226+E227*F227+E228*F228+E229*F229+E230*F230+E231*F231+E232*F232+E233*F233)/(E191+E192+E193+E194+E195+E197+E198+E200+E201+E203+E204+E206+E207+E208+E210+E211+E212+E213+E215+E216+E218+E219+E220+E222+E223+E225+E226+E227+E228+E229+E230+E231+E232+E233),1))</f>
        <v>0</v>
      </c>
      <c r="G234" s="119">
        <f t="shared" ref="G234" si="102">SUM(G190:G233)-G191-G192-G197-G198-G200-G201-G203-G204-G206-G207-G210-G211-G215-G216-G218-G219-G222-G223-G225-G226</f>
        <v>0</v>
      </c>
      <c r="H234" s="1" t="e">
        <f>Звіт!$D$14/Звіт!$B$14</f>
        <v>#VALUE!</v>
      </c>
      <c r="I234" s="2"/>
      <c r="J234" s="2"/>
      <c r="K234" s="2"/>
      <c r="L234" s="81"/>
      <c r="M234" s="81"/>
      <c r="N234" s="2"/>
    </row>
    <row r="235" spans="1:14" ht="42.75" customHeight="1" outlineLevel="1" x14ac:dyDescent="0.25">
      <c r="A235" s="165" t="s">
        <v>232</v>
      </c>
      <c r="B235" s="168" t="s">
        <v>22</v>
      </c>
      <c r="C235" s="162" t="s">
        <v>119</v>
      </c>
      <c r="D235" s="163"/>
      <c r="E235" s="83">
        <f>E236+E237</f>
        <v>0</v>
      </c>
      <c r="F235" s="117">
        <f>IF(E235=0,0,ROUND((E236*F236+E237*F237)/(E236+E237),1))</f>
        <v>0</v>
      </c>
      <c r="G235" s="117">
        <f>G236+G237</f>
        <v>0</v>
      </c>
      <c r="J235" s="115"/>
      <c r="K235" s="115"/>
      <c r="L235" s="123" t="s">
        <v>98</v>
      </c>
      <c r="M235" s="123"/>
      <c r="N235" s="2"/>
    </row>
    <row r="236" spans="1:14" ht="15.75" outlineLevel="1" x14ac:dyDescent="0.25">
      <c r="A236" s="165"/>
      <c r="B236" s="169"/>
      <c r="C236" s="162" t="s">
        <v>143</v>
      </c>
      <c r="D236" s="163"/>
      <c r="E236" s="83">
        <f t="shared" ref="E236:E240" si="103">IF(K236=0,0,J236)</f>
        <v>0</v>
      </c>
      <c r="F236" s="117">
        <f t="shared" ref="F236:F240" si="104">IF(E236=0,0,ROUND(G236/E236,1))</f>
        <v>0</v>
      </c>
      <c r="G236" s="117">
        <f t="shared" ref="G236:G240" si="105">IF(J236=0,0,K236)</f>
        <v>0</v>
      </c>
      <c r="J236" s="114"/>
      <c r="K236" s="114"/>
      <c r="L236" s="123" t="s">
        <v>99</v>
      </c>
      <c r="M236" s="123">
        <v>1</v>
      </c>
      <c r="N236" s="2"/>
    </row>
    <row r="237" spans="1:14" ht="15.75" outlineLevel="1" x14ac:dyDescent="0.25">
      <c r="A237" s="165"/>
      <c r="B237" s="169"/>
      <c r="C237" s="162" t="s">
        <v>97</v>
      </c>
      <c r="D237" s="163"/>
      <c r="E237" s="83">
        <f t="shared" si="103"/>
        <v>0</v>
      </c>
      <c r="F237" s="117">
        <f t="shared" si="104"/>
        <v>0</v>
      </c>
      <c r="G237" s="117">
        <f t="shared" si="105"/>
        <v>0</v>
      </c>
      <c r="J237" s="114"/>
      <c r="K237" s="114"/>
      <c r="L237" s="123" t="s">
        <v>100</v>
      </c>
      <c r="M237" s="123">
        <v>4</v>
      </c>
      <c r="N237" s="2"/>
    </row>
    <row r="238" spans="1:14" ht="36" customHeight="1" outlineLevel="1" x14ac:dyDescent="0.25">
      <c r="A238" s="165"/>
      <c r="B238" s="169"/>
      <c r="C238" s="161" t="s">
        <v>120</v>
      </c>
      <c r="D238" s="161"/>
      <c r="E238" s="83">
        <f t="shared" si="103"/>
        <v>0</v>
      </c>
      <c r="F238" s="117">
        <f t="shared" si="104"/>
        <v>0</v>
      </c>
      <c r="G238" s="117">
        <f t="shared" si="105"/>
        <v>0</v>
      </c>
      <c r="J238" s="114"/>
      <c r="K238" s="114"/>
      <c r="L238" s="123" t="s">
        <v>99</v>
      </c>
      <c r="M238" s="123">
        <v>0.5</v>
      </c>
      <c r="N238" s="2"/>
    </row>
    <row r="239" spans="1:14" ht="36" customHeight="1" outlineLevel="1" x14ac:dyDescent="0.25">
      <c r="A239" s="165"/>
      <c r="B239" s="169"/>
      <c r="C239" s="161" t="s">
        <v>121</v>
      </c>
      <c r="D239" s="161"/>
      <c r="E239" s="83">
        <f t="shared" si="103"/>
        <v>0</v>
      </c>
      <c r="F239" s="117">
        <f t="shared" si="104"/>
        <v>0</v>
      </c>
      <c r="G239" s="117">
        <f t="shared" si="105"/>
        <v>0</v>
      </c>
      <c r="J239" s="114"/>
      <c r="K239" s="114"/>
      <c r="L239" s="123" t="s">
        <v>99</v>
      </c>
      <c r="M239" s="123">
        <v>6</v>
      </c>
      <c r="N239" s="2"/>
    </row>
    <row r="240" spans="1:14" ht="36" customHeight="1" outlineLevel="1" x14ac:dyDescent="0.25">
      <c r="A240" s="165"/>
      <c r="B240" s="169"/>
      <c r="C240" s="161" t="s">
        <v>122</v>
      </c>
      <c r="D240" s="161"/>
      <c r="E240" s="83">
        <f t="shared" si="103"/>
        <v>0</v>
      </c>
      <c r="F240" s="117">
        <f t="shared" si="104"/>
        <v>0</v>
      </c>
      <c r="G240" s="117">
        <f t="shared" si="105"/>
        <v>0</v>
      </c>
      <c r="J240" s="114"/>
      <c r="K240" s="114"/>
      <c r="L240" s="123" t="s">
        <v>99</v>
      </c>
      <c r="M240" s="123">
        <v>6</v>
      </c>
      <c r="N240" s="2"/>
    </row>
    <row r="241" spans="1:14" ht="60.75" customHeight="1" outlineLevel="1" x14ac:dyDescent="0.25">
      <c r="A241" s="165"/>
      <c r="B241" s="169"/>
      <c r="C241" s="161" t="s">
        <v>123</v>
      </c>
      <c r="D241" s="161"/>
      <c r="E241" s="83">
        <f>E242+E243</f>
        <v>0</v>
      </c>
      <c r="F241" s="117">
        <f>IF(E241=0,0,ROUND((E242*F242+E243*F243)/(E242+E243),1))</f>
        <v>0</v>
      </c>
      <c r="G241" s="117">
        <f>G242+G243</f>
        <v>0</v>
      </c>
      <c r="J241" s="115"/>
      <c r="K241" s="115"/>
      <c r="L241" s="123" t="s">
        <v>98</v>
      </c>
      <c r="M241" s="82"/>
      <c r="N241" s="2"/>
    </row>
    <row r="242" spans="1:14" ht="15.75" outlineLevel="1" x14ac:dyDescent="0.25">
      <c r="A242" s="165"/>
      <c r="B242" s="169"/>
      <c r="C242" s="162" t="s">
        <v>96</v>
      </c>
      <c r="D242" s="163"/>
      <c r="E242" s="83">
        <f t="shared" ref="E242:E243" si="106">IF(K242=0,0,J242)</f>
        <v>0</v>
      </c>
      <c r="F242" s="117">
        <f t="shared" ref="F242:F243" si="107">IF(E242=0,0,ROUND(G242/E242,1))</f>
        <v>0</v>
      </c>
      <c r="G242" s="117">
        <f t="shared" ref="G242:G243" si="108">IF(J242=0,0,K242)</f>
        <v>0</v>
      </c>
      <c r="J242" s="114"/>
      <c r="K242" s="114"/>
      <c r="L242" s="123" t="s">
        <v>99</v>
      </c>
      <c r="M242" s="123">
        <v>1</v>
      </c>
      <c r="N242" s="2"/>
    </row>
    <row r="243" spans="1:14" ht="15.75" outlineLevel="1" x14ac:dyDescent="0.25">
      <c r="A243" s="165"/>
      <c r="B243" s="169"/>
      <c r="C243" s="162" t="s">
        <v>97</v>
      </c>
      <c r="D243" s="163"/>
      <c r="E243" s="83">
        <f t="shared" si="106"/>
        <v>0</v>
      </c>
      <c r="F243" s="117">
        <f t="shared" si="107"/>
        <v>0</v>
      </c>
      <c r="G243" s="117">
        <f t="shared" si="108"/>
        <v>0</v>
      </c>
      <c r="J243" s="114"/>
      <c r="K243" s="114"/>
      <c r="L243" s="123" t="s">
        <v>100</v>
      </c>
      <c r="M243" s="123">
        <v>2</v>
      </c>
      <c r="N243" s="2"/>
    </row>
    <row r="244" spans="1:14" ht="38.25" customHeight="1" outlineLevel="1" x14ac:dyDescent="0.25">
      <c r="A244" s="165"/>
      <c r="B244" s="169"/>
      <c r="C244" s="201" t="s">
        <v>124</v>
      </c>
      <c r="D244" s="202"/>
      <c r="E244" s="83">
        <f>E245+E246</f>
        <v>0</v>
      </c>
      <c r="F244" s="117">
        <f>IF(E244=0,0,ROUND((E245*F245+E246*F246)/(E245+E246),1))</f>
        <v>0</v>
      </c>
      <c r="G244" s="117">
        <f>G245+G246</f>
        <v>0</v>
      </c>
      <c r="J244" s="115"/>
      <c r="K244" s="115"/>
      <c r="L244" s="123" t="s">
        <v>98</v>
      </c>
      <c r="M244" s="123"/>
      <c r="N244" s="2"/>
    </row>
    <row r="245" spans="1:14" ht="15.75" outlineLevel="1" x14ac:dyDescent="0.25">
      <c r="A245" s="165"/>
      <c r="B245" s="169"/>
      <c r="C245" s="162" t="s">
        <v>96</v>
      </c>
      <c r="D245" s="163"/>
      <c r="E245" s="83">
        <f t="shared" ref="E245:E246" si="109">IF(K245=0,0,J245)</f>
        <v>0</v>
      </c>
      <c r="F245" s="117">
        <f t="shared" ref="F245:F246" si="110">IF(E245=0,0,ROUND(G245/E245,1))</f>
        <v>0</v>
      </c>
      <c r="G245" s="117">
        <f t="shared" ref="G245:G246" si="111">IF(J245=0,0,K245)</f>
        <v>0</v>
      </c>
      <c r="J245" s="114"/>
      <c r="K245" s="114"/>
      <c r="L245" s="123" t="s">
        <v>99</v>
      </c>
      <c r="M245" s="123">
        <v>1</v>
      </c>
      <c r="N245" s="2"/>
    </row>
    <row r="246" spans="1:14" ht="15.75" outlineLevel="1" x14ac:dyDescent="0.25">
      <c r="A246" s="165"/>
      <c r="B246" s="169"/>
      <c r="C246" s="162" t="s">
        <v>97</v>
      </c>
      <c r="D246" s="163"/>
      <c r="E246" s="83">
        <f t="shared" si="109"/>
        <v>0</v>
      </c>
      <c r="F246" s="117">
        <f t="shared" si="110"/>
        <v>0</v>
      </c>
      <c r="G246" s="117">
        <f t="shared" si="111"/>
        <v>0</v>
      </c>
      <c r="J246" s="114"/>
      <c r="K246" s="114"/>
      <c r="L246" s="123" t="s">
        <v>100</v>
      </c>
      <c r="M246" s="123">
        <v>2</v>
      </c>
      <c r="N246" s="2"/>
    </row>
    <row r="247" spans="1:14" ht="39" customHeight="1" outlineLevel="1" x14ac:dyDescent="0.25">
      <c r="A247" s="165"/>
      <c r="B247" s="169"/>
      <c r="C247" s="199" t="s">
        <v>125</v>
      </c>
      <c r="D247" s="200"/>
      <c r="E247" s="83">
        <f>E248+E249</f>
        <v>0</v>
      </c>
      <c r="F247" s="117">
        <f>IF(E247=0,0,ROUND((E248*F248+E249*F249)/(E248+E249),1))</f>
        <v>0</v>
      </c>
      <c r="G247" s="117">
        <f>G248+G249</f>
        <v>0</v>
      </c>
      <c r="J247" s="115"/>
      <c r="K247" s="115"/>
      <c r="L247" s="123" t="s">
        <v>98</v>
      </c>
      <c r="M247" s="123"/>
      <c r="N247" s="2"/>
    </row>
    <row r="248" spans="1:14" ht="15.75" outlineLevel="1" x14ac:dyDescent="0.25">
      <c r="A248" s="165"/>
      <c r="B248" s="169"/>
      <c r="C248" s="162" t="s">
        <v>96</v>
      </c>
      <c r="D248" s="163"/>
      <c r="E248" s="83">
        <f t="shared" ref="E248:E249" si="112">IF(K248=0,0,J248)</f>
        <v>0</v>
      </c>
      <c r="F248" s="117">
        <f t="shared" ref="F248:F249" si="113">IF(E248=0,0,ROUND(G248/E248,1))</f>
        <v>0</v>
      </c>
      <c r="G248" s="117">
        <f t="shared" ref="G248:G249" si="114">IF(J248=0,0,K248)</f>
        <v>0</v>
      </c>
      <c r="J248" s="114"/>
      <c r="K248" s="114"/>
      <c r="L248" s="123" t="s">
        <v>99</v>
      </c>
      <c r="M248" s="123">
        <v>1</v>
      </c>
      <c r="N248" s="2"/>
    </row>
    <row r="249" spans="1:14" ht="15.75" outlineLevel="1" x14ac:dyDescent="0.25">
      <c r="A249" s="165"/>
      <c r="B249" s="169"/>
      <c r="C249" s="162" t="s">
        <v>97</v>
      </c>
      <c r="D249" s="163"/>
      <c r="E249" s="83">
        <f t="shared" si="112"/>
        <v>0</v>
      </c>
      <c r="F249" s="117">
        <f t="shared" si="113"/>
        <v>0</v>
      </c>
      <c r="G249" s="117">
        <f t="shared" si="114"/>
        <v>0</v>
      </c>
      <c r="J249" s="114"/>
      <c r="K249" s="114"/>
      <c r="L249" s="123" t="s">
        <v>100</v>
      </c>
      <c r="M249" s="123">
        <v>2</v>
      </c>
      <c r="N249" s="2"/>
    </row>
    <row r="250" spans="1:14" ht="40.5" customHeight="1" outlineLevel="1" x14ac:dyDescent="0.25">
      <c r="A250" s="165"/>
      <c r="B250" s="169"/>
      <c r="C250" s="198" t="s">
        <v>126</v>
      </c>
      <c r="D250" s="198"/>
      <c r="E250" s="83">
        <f>E251+E252</f>
        <v>0</v>
      </c>
      <c r="F250" s="117">
        <f>IF(E250=0,0,ROUND((E251*F251+E252*F252)/(E251+E252),1))</f>
        <v>0</v>
      </c>
      <c r="G250" s="117">
        <f>G251+G252</f>
        <v>0</v>
      </c>
      <c r="J250" s="115"/>
      <c r="K250" s="115"/>
      <c r="L250" s="123" t="s">
        <v>98</v>
      </c>
      <c r="M250" s="123"/>
      <c r="N250" s="2"/>
    </row>
    <row r="251" spans="1:14" ht="15.75" outlineLevel="1" x14ac:dyDescent="0.25">
      <c r="A251" s="165"/>
      <c r="B251" s="169"/>
      <c r="C251" s="162" t="s">
        <v>96</v>
      </c>
      <c r="D251" s="163"/>
      <c r="E251" s="83">
        <f t="shared" ref="E251:E253" si="115">IF(K251=0,0,J251)</f>
        <v>0</v>
      </c>
      <c r="F251" s="117">
        <f t="shared" ref="F251:F253" si="116">IF(E251=0,0,ROUND(G251/E251,1))</f>
        <v>0</v>
      </c>
      <c r="G251" s="117">
        <f t="shared" ref="G251:G253" si="117">IF(J251=0,0,K251)</f>
        <v>0</v>
      </c>
      <c r="J251" s="114"/>
      <c r="K251" s="114"/>
      <c r="L251" s="123" t="s">
        <v>99</v>
      </c>
      <c r="M251" s="123">
        <v>1</v>
      </c>
      <c r="N251" s="2"/>
    </row>
    <row r="252" spans="1:14" ht="15.75" outlineLevel="1" x14ac:dyDescent="0.25">
      <c r="A252" s="165"/>
      <c r="B252" s="169"/>
      <c r="C252" s="162" t="s">
        <v>97</v>
      </c>
      <c r="D252" s="163"/>
      <c r="E252" s="83">
        <f t="shared" si="115"/>
        <v>0</v>
      </c>
      <c r="F252" s="117">
        <f t="shared" si="116"/>
        <v>0</v>
      </c>
      <c r="G252" s="117">
        <f t="shared" si="117"/>
        <v>0</v>
      </c>
      <c r="J252" s="114"/>
      <c r="K252" s="114"/>
      <c r="L252" s="123" t="s">
        <v>100</v>
      </c>
      <c r="M252" s="123">
        <v>2</v>
      </c>
      <c r="N252" s="2"/>
    </row>
    <row r="253" spans="1:14" ht="39" customHeight="1" outlineLevel="1" x14ac:dyDescent="0.25">
      <c r="A253" s="165"/>
      <c r="B253" s="169"/>
      <c r="C253" s="161" t="s">
        <v>127</v>
      </c>
      <c r="D253" s="161"/>
      <c r="E253" s="83">
        <f t="shared" si="115"/>
        <v>0</v>
      </c>
      <c r="F253" s="117">
        <f t="shared" si="116"/>
        <v>0</v>
      </c>
      <c r="G253" s="117">
        <f t="shared" si="117"/>
        <v>0</v>
      </c>
      <c r="J253" s="114"/>
      <c r="K253" s="114"/>
      <c r="L253" s="123" t="s">
        <v>99</v>
      </c>
      <c r="M253" s="123">
        <v>1</v>
      </c>
      <c r="N253" s="2"/>
    </row>
    <row r="254" spans="1:14" ht="36" customHeight="1" outlineLevel="1" x14ac:dyDescent="0.25">
      <c r="A254" s="165"/>
      <c r="B254" s="169"/>
      <c r="C254" s="161" t="s">
        <v>128</v>
      </c>
      <c r="D254" s="161"/>
      <c r="E254" s="83">
        <f>E255+E256</f>
        <v>0</v>
      </c>
      <c r="F254" s="117">
        <f>IF(E254=0,0,ROUND((E255*F255+E256*F256)/(E255+E256),1))</f>
        <v>0</v>
      </c>
      <c r="G254" s="117">
        <f>G255+G256</f>
        <v>0</v>
      </c>
      <c r="J254" s="115"/>
      <c r="K254" s="115"/>
      <c r="L254" s="123" t="s">
        <v>98</v>
      </c>
      <c r="M254" s="123"/>
      <c r="N254" s="2"/>
    </row>
    <row r="255" spans="1:14" ht="15.75" outlineLevel="1" x14ac:dyDescent="0.25">
      <c r="A255" s="165"/>
      <c r="B255" s="169"/>
      <c r="C255" s="162" t="s">
        <v>96</v>
      </c>
      <c r="D255" s="163"/>
      <c r="E255" s="83">
        <f t="shared" ref="E255:E258" si="118">IF(K255=0,0,J255)</f>
        <v>0</v>
      </c>
      <c r="F255" s="117">
        <f t="shared" ref="F255:F258" si="119">IF(E255=0,0,ROUND(G255/E255,1))</f>
        <v>0</v>
      </c>
      <c r="G255" s="117">
        <f t="shared" ref="G255:G258" si="120">IF(J255=0,0,K255)</f>
        <v>0</v>
      </c>
      <c r="J255" s="114"/>
      <c r="K255" s="114"/>
      <c r="L255" s="123" t="s">
        <v>99</v>
      </c>
      <c r="M255" s="123">
        <v>1</v>
      </c>
      <c r="N255" s="2"/>
    </row>
    <row r="256" spans="1:14" ht="15.75" outlineLevel="1" x14ac:dyDescent="0.25">
      <c r="A256" s="165"/>
      <c r="B256" s="169"/>
      <c r="C256" s="162" t="s">
        <v>97</v>
      </c>
      <c r="D256" s="163"/>
      <c r="E256" s="83">
        <f t="shared" si="118"/>
        <v>0</v>
      </c>
      <c r="F256" s="117">
        <f t="shared" si="119"/>
        <v>0</v>
      </c>
      <c r="G256" s="117">
        <f t="shared" si="120"/>
        <v>0</v>
      </c>
      <c r="J256" s="114"/>
      <c r="K256" s="114"/>
      <c r="L256" s="123" t="s">
        <v>100</v>
      </c>
      <c r="M256" s="123">
        <v>1</v>
      </c>
      <c r="N256" s="2"/>
    </row>
    <row r="257" spans="1:14" ht="42" customHeight="1" outlineLevel="1" x14ac:dyDescent="0.25">
      <c r="A257" s="165"/>
      <c r="B257" s="169"/>
      <c r="C257" s="162" t="s">
        <v>129</v>
      </c>
      <c r="D257" s="163"/>
      <c r="E257" s="83">
        <f t="shared" si="118"/>
        <v>0</v>
      </c>
      <c r="F257" s="117">
        <f t="shared" si="119"/>
        <v>0</v>
      </c>
      <c r="G257" s="117">
        <f t="shared" si="120"/>
        <v>0</v>
      </c>
      <c r="J257" s="114"/>
      <c r="K257" s="114"/>
      <c r="L257" s="123" t="s">
        <v>99</v>
      </c>
      <c r="M257" s="123">
        <v>1</v>
      </c>
      <c r="N257" s="2"/>
    </row>
    <row r="258" spans="1:14" ht="92.25" customHeight="1" outlineLevel="1" x14ac:dyDescent="0.25">
      <c r="A258" s="165"/>
      <c r="B258" s="169"/>
      <c r="C258" s="162" t="s">
        <v>130</v>
      </c>
      <c r="D258" s="163"/>
      <c r="E258" s="83">
        <f t="shared" si="118"/>
        <v>0</v>
      </c>
      <c r="F258" s="117">
        <f t="shared" si="119"/>
        <v>0</v>
      </c>
      <c r="G258" s="117">
        <f t="shared" si="120"/>
        <v>0</v>
      </c>
      <c r="J258" s="114"/>
      <c r="K258" s="114"/>
      <c r="L258" s="123" t="s">
        <v>99</v>
      </c>
      <c r="M258" s="123">
        <v>1</v>
      </c>
      <c r="N258" s="2"/>
    </row>
    <row r="259" spans="1:14" ht="86.25" customHeight="1" outlineLevel="1" x14ac:dyDescent="0.25">
      <c r="A259" s="165"/>
      <c r="B259" s="169"/>
      <c r="C259" s="162" t="s">
        <v>131</v>
      </c>
      <c r="D259" s="163"/>
      <c r="E259" s="83">
        <f>E260+E261</f>
        <v>0</v>
      </c>
      <c r="F259" s="117">
        <f>IF(E259=0,0,ROUND((E260*F260+E261*F261)/(E260+E261),1))</f>
        <v>0</v>
      </c>
      <c r="G259" s="117">
        <f>G260+G261</f>
        <v>0</v>
      </c>
      <c r="J259" s="115"/>
      <c r="K259" s="115"/>
      <c r="L259" s="123" t="s">
        <v>98</v>
      </c>
      <c r="M259" s="123"/>
      <c r="N259" s="2"/>
    </row>
    <row r="260" spans="1:14" ht="15.75" outlineLevel="1" x14ac:dyDescent="0.25">
      <c r="A260" s="165"/>
      <c r="B260" s="169"/>
      <c r="C260" s="162" t="s">
        <v>96</v>
      </c>
      <c r="D260" s="163"/>
      <c r="E260" s="83">
        <f t="shared" ref="E260:E261" si="121">IF(K260=0,0,J260)</f>
        <v>0</v>
      </c>
      <c r="F260" s="117">
        <f t="shared" ref="F260:F261" si="122">IF(E260=0,0,ROUND(G260/E260,1))</f>
        <v>0</v>
      </c>
      <c r="G260" s="117">
        <f t="shared" ref="G260:G261" si="123">IF(J260=0,0,K260)</f>
        <v>0</v>
      </c>
      <c r="J260" s="114"/>
      <c r="K260" s="114"/>
      <c r="L260" s="123" t="s">
        <v>99</v>
      </c>
      <c r="M260" s="123">
        <v>1</v>
      </c>
      <c r="N260" s="2"/>
    </row>
    <row r="261" spans="1:14" ht="15.75" outlineLevel="1" x14ac:dyDescent="0.25">
      <c r="A261" s="165"/>
      <c r="B261" s="169"/>
      <c r="C261" s="162" t="s">
        <v>97</v>
      </c>
      <c r="D261" s="163"/>
      <c r="E261" s="83">
        <f t="shared" si="121"/>
        <v>0</v>
      </c>
      <c r="F261" s="117">
        <f t="shared" si="122"/>
        <v>0</v>
      </c>
      <c r="G261" s="117">
        <f t="shared" si="123"/>
        <v>0</v>
      </c>
      <c r="J261" s="114"/>
      <c r="K261" s="114"/>
      <c r="L261" s="123" t="s">
        <v>100</v>
      </c>
      <c r="M261" s="123">
        <v>2</v>
      </c>
      <c r="N261" s="2"/>
    </row>
    <row r="262" spans="1:14" ht="44.25" customHeight="1" outlineLevel="1" x14ac:dyDescent="0.25">
      <c r="A262" s="165"/>
      <c r="B262" s="169"/>
      <c r="C262" s="162" t="s">
        <v>132</v>
      </c>
      <c r="D262" s="163"/>
      <c r="E262" s="83">
        <f>E263+E264</f>
        <v>0</v>
      </c>
      <c r="F262" s="117">
        <f>IF(E262=0,0,ROUND((E263*F263+E264*F264)/(E263+E264),1))</f>
        <v>0</v>
      </c>
      <c r="G262" s="117">
        <f>G263+G264</f>
        <v>0</v>
      </c>
      <c r="J262" s="115"/>
      <c r="K262" s="115"/>
      <c r="L262" s="123" t="s">
        <v>98</v>
      </c>
      <c r="M262" s="123"/>
      <c r="N262" s="2"/>
    </row>
    <row r="263" spans="1:14" ht="15.75" outlineLevel="1" x14ac:dyDescent="0.25">
      <c r="A263" s="165"/>
      <c r="B263" s="169"/>
      <c r="C263" s="162" t="s">
        <v>96</v>
      </c>
      <c r="D263" s="163"/>
      <c r="E263" s="83">
        <f t="shared" ref="E263:E265" si="124">IF(K263=0,0,J263)</f>
        <v>0</v>
      </c>
      <c r="F263" s="117">
        <f t="shared" ref="F263:F265" si="125">IF(E263=0,0,ROUND(G263/E263,1))</f>
        <v>0</v>
      </c>
      <c r="G263" s="117">
        <f t="shared" ref="G263:G265" si="126">IF(J263=0,0,K263)</f>
        <v>0</v>
      </c>
      <c r="J263" s="114"/>
      <c r="K263" s="114"/>
      <c r="L263" s="123" t="s">
        <v>99</v>
      </c>
      <c r="M263" s="123">
        <v>1</v>
      </c>
      <c r="N263" s="2"/>
    </row>
    <row r="264" spans="1:14" ht="15.75" outlineLevel="1" x14ac:dyDescent="0.25">
      <c r="A264" s="165"/>
      <c r="B264" s="169"/>
      <c r="C264" s="162" t="s">
        <v>97</v>
      </c>
      <c r="D264" s="163"/>
      <c r="E264" s="83">
        <f t="shared" si="124"/>
        <v>0</v>
      </c>
      <c r="F264" s="117">
        <f t="shared" si="125"/>
        <v>0</v>
      </c>
      <c r="G264" s="117">
        <f t="shared" si="126"/>
        <v>0</v>
      </c>
      <c r="J264" s="114"/>
      <c r="K264" s="114"/>
      <c r="L264" s="123" t="s">
        <v>100</v>
      </c>
      <c r="M264" s="123">
        <v>2</v>
      </c>
      <c r="N264" s="2"/>
    </row>
    <row r="265" spans="1:14" ht="42.75" customHeight="1" outlineLevel="1" x14ac:dyDescent="0.25">
      <c r="A265" s="165"/>
      <c r="B265" s="169"/>
      <c r="C265" s="162" t="s">
        <v>133</v>
      </c>
      <c r="D265" s="163"/>
      <c r="E265" s="83">
        <f t="shared" si="124"/>
        <v>0</v>
      </c>
      <c r="F265" s="117">
        <f t="shared" si="125"/>
        <v>0</v>
      </c>
      <c r="G265" s="117">
        <f t="shared" si="126"/>
        <v>0</v>
      </c>
      <c r="J265" s="114"/>
      <c r="K265" s="114"/>
      <c r="L265" s="123" t="s">
        <v>99</v>
      </c>
      <c r="M265" s="123">
        <v>1</v>
      </c>
      <c r="N265" s="2"/>
    </row>
    <row r="266" spans="1:14" ht="45" customHeight="1" outlineLevel="1" x14ac:dyDescent="0.25">
      <c r="A266" s="165"/>
      <c r="B266" s="169"/>
      <c r="C266" s="162" t="s">
        <v>134</v>
      </c>
      <c r="D266" s="163"/>
      <c r="E266" s="83">
        <f>E267+E268</f>
        <v>0</v>
      </c>
      <c r="F266" s="117">
        <f>IF(E266=0,0,ROUND((E267*F267+E268*F268)/(E267+E268),1))</f>
        <v>0</v>
      </c>
      <c r="G266" s="117">
        <f>G267+G268</f>
        <v>0</v>
      </c>
      <c r="J266" s="115"/>
      <c r="K266" s="115"/>
      <c r="L266" s="123" t="s">
        <v>98</v>
      </c>
      <c r="M266" s="123"/>
      <c r="N266" s="2"/>
    </row>
    <row r="267" spans="1:14" ht="15.75" outlineLevel="1" x14ac:dyDescent="0.25">
      <c r="A267" s="165"/>
      <c r="B267" s="169"/>
      <c r="C267" s="162" t="s">
        <v>96</v>
      </c>
      <c r="D267" s="163"/>
      <c r="E267" s="83">
        <f t="shared" ref="E267:E268" si="127">IF(K267=0,0,J267)</f>
        <v>0</v>
      </c>
      <c r="F267" s="117">
        <f t="shared" ref="F267:F268" si="128">IF(E267=0,0,ROUND(G267/E267,1))</f>
        <v>0</v>
      </c>
      <c r="G267" s="117">
        <f t="shared" ref="G267:G268" si="129">IF(J267=0,0,K267)</f>
        <v>0</v>
      </c>
      <c r="J267" s="114"/>
      <c r="K267" s="114"/>
      <c r="L267" s="123" t="s">
        <v>99</v>
      </c>
      <c r="M267" s="123">
        <v>2</v>
      </c>
      <c r="N267" s="2"/>
    </row>
    <row r="268" spans="1:14" ht="15.75" outlineLevel="1" x14ac:dyDescent="0.25">
      <c r="A268" s="165"/>
      <c r="B268" s="169"/>
      <c r="C268" s="162" t="s">
        <v>97</v>
      </c>
      <c r="D268" s="163"/>
      <c r="E268" s="83">
        <f t="shared" si="127"/>
        <v>0</v>
      </c>
      <c r="F268" s="117">
        <f t="shared" si="128"/>
        <v>0</v>
      </c>
      <c r="G268" s="117">
        <f t="shared" si="129"/>
        <v>0</v>
      </c>
      <c r="J268" s="114"/>
      <c r="K268" s="114"/>
      <c r="L268" s="123" t="s">
        <v>100</v>
      </c>
      <c r="M268" s="123">
        <v>2</v>
      </c>
      <c r="N268" s="2"/>
    </row>
    <row r="269" spans="1:14" ht="126" customHeight="1" outlineLevel="1" x14ac:dyDescent="0.25">
      <c r="A269" s="165"/>
      <c r="B269" s="169"/>
      <c r="C269" s="162" t="s">
        <v>135</v>
      </c>
      <c r="D269" s="163"/>
      <c r="E269" s="83">
        <f>E270+E271</f>
        <v>0</v>
      </c>
      <c r="F269" s="117">
        <f>IF(E269=0,0,ROUND((E270*F270+E271*F271)/(E270+E271),1))</f>
        <v>0</v>
      </c>
      <c r="G269" s="117">
        <f>G270+G271</f>
        <v>0</v>
      </c>
      <c r="J269" s="115"/>
      <c r="K269" s="115"/>
      <c r="L269" s="123" t="s">
        <v>98</v>
      </c>
      <c r="M269" s="123"/>
      <c r="N269" s="2"/>
    </row>
    <row r="270" spans="1:14" ht="15.75" outlineLevel="1" x14ac:dyDescent="0.25">
      <c r="A270" s="165"/>
      <c r="B270" s="169"/>
      <c r="C270" s="162" t="s">
        <v>96</v>
      </c>
      <c r="D270" s="163"/>
      <c r="E270" s="83">
        <f t="shared" ref="E270:E278" si="130">IF(K270=0,0,J270)</f>
        <v>0</v>
      </c>
      <c r="F270" s="117">
        <f t="shared" ref="F270:F278" si="131">IF(E270=0,0,ROUND(G270/E270,1))</f>
        <v>0</v>
      </c>
      <c r="G270" s="117">
        <f t="shared" ref="G270:G278" si="132">IF(J270=0,0,K270)</f>
        <v>0</v>
      </c>
      <c r="J270" s="114"/>
      <c r="K270" s="114"/>
      <c r="L270" s="123" t="s">
        <v>99</v>
      </c>
      <c r="M270" s="123">
        <v>2</v>
      </c>
      <c r="N270" s="2"/>
    </row>
    <row r="271" spans="1:14" ht="15.75" outlineLevel="1" x14ac:dyDescent="0.25">
      <c r="A271" s="165"/>
      <c r="B271" s="169"/>
      <c r="C271" s="162" t="s">
        <v>97</v>
      </c>
      <c r="D271" s="163"/>
      <c r="E271" s="83">
        <f t="shared" si="130"/>
        <v>0</v>
      </c>
      <c r="F271" s="117">
        <f t="shared" si="131"/>
        <v>0</v>
      </c>
      <c r="G271" s="117">
        <f t="shared" si="132"/>
        <v>0</v>
      </c>
      <c r="J271" s="114"/>
      <c r="K271" s="114"/>
      <c r="L271" s="123" t="s">
        <v>100</v>
      </c>
      <c r="M271" s="123">
        <v>2</v>
      </c>
      <c r="N271" s="2"/>
    </row>
    <row r="272" spans="1:14" ht="122.25" customHeight="1" outlineLevel="1" x14ac:dyDescent="0.25">
      <c r="A272" s="165"/>
      <c r="B272" s="169"/>
      <c r="C272" s="162" t="s">
        <v>136</v>
      </c>
      <c r="D272" s="163"/>
      <c r="E272" s="83">
        <f t="shared" si="130"/>
        <v>0</v>
      </c>
      <c r="F272" s="117">
        <f t="shared" si="131"/>
        <v>0</v>
      </c>
      <c r="G272" s="117">
        <f t="shared" si="132"/>
        <v>0</v>
      </c>
      <c r="J272" s="114"/>
      <c r="K272" s="114"/>
      <c r="L272" s="123" t="s">
        <v>100</v>
      </c>
      <c r="M272" s="123">
        <v>2</v>
      </c>
      <c r="N272" s="2"/>
    </row>
    <row r="273" spans="1:14" ht="46.5" customHeight="1" outlineLevel="1" x14ac:dyDescent="0.25">
      <c r="A273" s="165"/>
      <c r="B273" s="169"/>
      <c r="C273" s="162" t="s">
        <v>137</v>
      </c>
      <c r="D273" s="163"/>
      <c r="E273" s="83">
        <f t="shared" si="130"/>
        <v>0</v>
      </c>
      <c r="F273" s="117">
        <f t="shared" si="131"/>
        <v>0</v>
      </c>
      <c r="G273" s="117">
        <f t="shared" si="132"/>
        <v>0</v>
      </c>
      <c r="J273" s="114"/>
      <c r="K273" s="114"/>
      <c r="L273" s="123" t="s">
        <v>100</v>
      </c>
      <c r="M273" s="123">
        <v>10</v>
      </c>
      <c r="N273" s="2"/>
    </row>
    <row r="274" spans="1:14" ht="214.5" customHeight="1" outlineLevel="1" x14ac:dyDescent="0.25">
      <c r="A274" s="165"/>
      <c r="B274" s="169"/>
      <c r="C274" s="161" t="s">
        <v>138</v>
      </c>
      <c r="D274" s="161"/>
      <c r="E274" s="83">
        <f t="shared" si="130"/>
        <v>0</v>
      </c>
      <c r="F274" s="117">
        <f t="shared" si="131"/>
        <v>0</v>
      </c>
      <c r="G274" s="117">
        <f t="shared" si="132"/>
        <v>0</v>
      </c>
      <c r="J274" s="114"/>
      <c r="K274" s="114"/>
      <c r="L274" s="123" t="s">
        <v>100</v>
      </c>
      <c r="M274" s="123">
        <v>4</v>
      </c>
      <c r="N274" s="2"/>
    </row>
    <row r="275" spans="1:14" ht="74.25" customHeight="1" outlineLevel="1" x14ac:dyDescent="0.25">
      <c r="A275" s="165"/>
      <c r="B275" s="169"/>
      <c r="C275" s="161" t="s">
        <v>139</v>
      </c>
      <c r="D275" s="161"/>
      <c r="E275" s="83">
        <f t="shared" si="130"/>
        <v>0</v>
      </c>
      <c r="F275" s="117">
        <f t="shared" si="131"/>
        <v>0</v>
      </c>
      <c r="G275" s="117">
        <f t="shared" si="132"/>
        <v>0</v>
      </c>
      <c r="J275" s="114"/>
      <c r="K275" s="114"/>
      <c r="L275" s="123" t="s">
        <v>100</v>
      </c>
      <c r="M275" s="123">
        <v>1</v>
      </c>
      <c r="N275" s="2"/>
    </row>
    <row r="276" spans="1:14" ht="47.25" customHeight="1" outlineLevel="1" x14ac:dyDescent="0.25">
      <c r="A276" s="165"/>
      <c r="B276" s="169"/>
      <c r="C276" s="161" t="s">
        <v>140</v>
      </c>
      <c r="D276" s="161"/>
      <c r="E276" s="83">
        <f t="shared" si="130"/>
        <v>0</v>
      </c>
      <c r="F276" s="117">
        <f t="shared" si="131"/>
        <v>0</v>
      </c>
      <c r="G276" s="117">
        <f t="shared" si="132"/>
        <v>0</v>
      </c>
      <c r="J276" s="114"/>
      <c r="K276" s="114"/>
      <c r="L276" s="123" t="s">
        <v>100</v>
      </c>
      <c r="M276" s="123">
        <v>1</v>
      </c>
      <c r="N276" s="2"/>
    </row>
    <row r="277" spans="1:14" ht="72" customHeight="1" outlineLevel="1" x14ac:dyDescent="0.25">
      <c r="A277" s="165"/>
      <c r="B277" s="169"/>
      <c r="C277" s="161" t="s">
        <v>141</v>
      </c>
      <c r="D277" s="161"/>
      <c r="E277" s="83">
        <f t="shared" si="130"/>
        <v>0</v>
      </c>
      <c r="F277" s="117">
        <f t="shared" si="131"/>
        <v>0</v>
      </c>
      <c r="G277" s="117">
        <f t="shared" si="132"/>
        <v>0</v>
      </c>
      <c r="J277" s="114"/>
      <c r="K277" s="114"/>
      <c r="L277" s="123" t="s">
        <v>100</v>
      </c>
      <c r="M277" s="123">
        <v>3</v>
      </c>
      <c r="N277" s="2"/>
    </row>
    <row r="278" spans="1:14" ht="72" customHeight="1" outlineLevel="1" x14ac:dyDescent="0.25">
      <c r="A278" s="165"/>
      <c r="B278" s="169"/>
      <c r="C278" s="161" t="s">
        <v>142</v>
      </c>
      <c r="D278" s="161"/>
      <c r="E278" s="83">
        <f t="shared" si="130"/>
        <v>0</v>
      </c>
      <c r="F278" s="117">
        <f t="shared" si="131"/>
        <v>0</v>
      </c>
      <c r="G278" s="117">
        <f t="shared" si="132"/>
        <v>0</v>
      </c>
      <c r="J278" s="114"/>
      <c r="K278" s="114"/>
      <c r="L278" s="123" t="s">
        <v>99</v>
      </c>
      <c r="M278" s="123">
        <v>0.5</v>
      </c>
      <c r="N278" s="2"/>
    </row>
    <row r="279" spans="1:14" ht="36" customHeight="1" x14ac:dyDescent="0.25">
      <c r="A279" s="164" t="s">
        <v>258</v>
      </c>
      <c r="B279" s="164"/>
      <c r="C279" s="164" t="s">
        <v>5</v>
      </c>
      <c r="D279" s="164"/>
      <c r="E279" s="85">
        <f>SUM(E235:E278)-E236-E237-E242-E243-E245-E246-E248-E249-E251-E252-E255-E256-E260-E261-E263-E264-E267-E268-E270-E271</f>
        <v>0</v>
      </c>
      <c r="F279" s="119">
        <f>IF(E279=0,0,ROUND((E236*F236+E237*F237+E238*F238+E239*F239+E240*F240+E242*F242+E243*F243+E245*F245+E246*F246+E248*F248+E249*F249+E251*F251+E252*F252+E253*F253+E255*F255+E256*F256+E257*F257+E258*F258+E260*F260+E261*F261+E263*F263+E264*F264+E265*F265+E267*F267+E268*F268+E270*F270+E271*F271+E272*F272+E273*F273+E274*F274+E275*F275+E276*F276+E277*F277+E278*F278)/(E236+E237+E238+E239+E240+E242+E243+E245+E246+E248+E249+E251+E252+E253+E255+E256+E257+E258+E260+E261+E263+E264+E265+E267+E268+E270+E271+E272+E273+E274+E275+E276+E277+E278),1))</f>
        <v>0</v>
      </c>
      <c r="G279" s="119">
        <f t="shared" ref="G279" si="133">SUM(G235:G278)-G236-G237-G242-G243-G245-G246-G248-G249-G251-G252-G255-G256-G260-G261-G263-G264-G267-G268-G270-G271</f>
        <v>0</v>
      </c>
      <c r="H279" s="1" t="e">
        <f>Звіт!$D$14/Звіт!$B$14</f>
        <v>#VALUE!</v>
      </c>
      <c r="I279" s="2"/>
      <c r="J279" s="2"/>
      <c r="K279" s="2"/>
      <c r="L279" s="81"/>
      <c r="M279" s="81"/>
      <c r="N279" s="2"/>
    </row>
    <row r="280" spans="1:14" ht="36" customHeight="1" x14ac:dyDescent="0.25">
      <c r="A280" s="166" t="s">
        <v>270</v>
      </c>
      <c r="B280" s="167"/>
      <c r="C280" s="171" t="s">
        <v>5</v>
      </c>
      <c r="D280" s="171"/>
      <c r="E280" s="158">
        <f>E189+E234+E279</f>
        <v>0</v>
      </c>
      <c r="F280" s="119">
        <f>IF(E280=0,0,ROUND((E189*F189+E234*F234+E279*F279)/(E189+E234+E279),1))</f>
        <v>0</v>
      </c>
      <c r="G280" s="119">
        <f>G189+G234+G279</f>
        <v>0</v>
      </c>
      <c r="J280" s="127"/>
      <c r="K280" s="127"/>
      <c r="L280" s="81"/>
      <c r="M280" s="81"/>
      <c r="N280" s="2"/>
    </row>
    <row r="281" spans="1:14" ht="31.5" customHeight="1" x14ac:dyDescent="0.25">
      <c r="A281" s="128"/>
      <c r="B281" s="128"/>
      <c r="C281" s="124"/>
      <c r="D281" s="124"/>
      <c r="E281" s="125"/>
      <c r="F281" s="126"/>
      <c r="G281" s="126"/>
      <c r="I281" s="2"/>
      <c r="J281" s="2"/>
      <c r="K281" s="2"/>
      <c r="L281" s="81"/>
      <c r="M281" s="81"/>
      <c r="N281" s="2"/>
    </row>
    <row r="282" spans="1:14" ht="18.75" customHeight="1" x14ac:dyDescent="0.25">
      <c r="A282" s="195" t="s">
        <v>79</v>
      </c>
      <c r="B282" s="195"/>
      <c r="C282" s="195"/>
      <c r="D282" s="195"/>
      <c r="E282" s="195"/>
      <c r="F282" s="195"/>
      <c r="G282" s="195"/>
      <c r="I282" s="2"/>
      <c r="J282" s="2"/>
      <c r="K282" s="2"/>
      <c r="L282" s="81"/>
      <c r="M282" s="81"/>
      <c r="N282" s="2"/>
    </row>
    <row r="283" spans="1:14" ht="53.25" customHeight="1" x14ac:dyDescent="0.25">
      <c r="A283" s="197" t="s">
        <v>80</v>
      </c>
      <c r="B283" s="197"/>
      <c r="C283" s="197"/>
      <c r="D283" s="197"/>
      <c r="E283" s="197"/>
      <c r="F283" s="197"/>
      <c r="G283" s="197"/>
      <c r="I283" s="2"/>
      <c r="J283" s="2"/>
      <c r="K283" s="2"/>
      <c r="L283" s="81"/>
      <c r="M283" s="81"/>
      <c r="N283" s="2"/>
    </row>
    <row r="284" spans="1:14" ht="21.75" customHeight="1" x14ac:dyDescent="0.25">
      <c r="A284" s="195" t="s">
        <v>78</v>
      </c>
      <c r="B284" s="195"/>
      <c r="C284" s="195"/>
      <c r="D284" s="195"/>
      <c r="E284" s="195"/>
      <c r="F284" s="195"/>
      <c r="G284" s="195"/>
      <c r="I284" s="2"/>
      <c r="J284" s="2"/>
      <c r="K284" s="2"/>
      <c r="L284" s="75"/>
      <c r="M284" s="75"/>
      <c r="N284" s="2"/>
    </row>
    <row r="285" spans="1:14" ht="36" customHeight="1" x14ac:dyDescent="0.25">
      <c r="A285" s="14"/>
      <c r="B285" s="15"/>
      <c r="C285" s="15"/>
      <c r="D285" s="16"/>
      <c r="E285" s="16"/>
      <c r="F285" s="16"/>
      <c r="G285" s="16"/>
      <c r="L285" s="55"/>
      <c r="M285" s="55"/>
    </row>
    <row r="286" spans="1:14" ht="36" customHeight="1" x14ac:dyDescent="0.3">
      <c r="A286" s="180" t="s">
        <v>23</v>
      </c>
      <c r="B286" s="180"/>
      <c r="C286" s="26"/>
      <c r="D286" s="23"/>
      <c r="E286" s="23"/>
      <c r="F286" s="196"/>
      <c r="G286" s="196"/>
      <c r="H286" s="205" t="s">
        <v>260</v>
      </c>
      <c r="I286" s="205"/>
      <c r="J286" s="205"/>
      <c r="K286" s="205"/>
      <c r="L286" s="205"/>
      <c r="M286" s="55"/>
    </row>
    <row r="287" spans="1:14" ht="36" customHeight="1" x14ac:dyDescent="0.25">
      <c r="B287" s="17"/>
      <c r="C287" s="25" t="s">
        <v>26</v>
      </c>
      <c r="D287" s="25"/>
      <c r="E287" s="25"/>
      <c r="F287" s="172" t="s">
        <v>24</v>
      </c>
      <c r="G287" s="172"/>
      <c r="H287" s="205"/>
      <c r="I287" s="205"/>
      <c r="J287" s="205"/>
      <c r="K287" s="205"/>
      <c r="L287" s="205"/>
      <c r="M287" s="55"/>
    </row>
    <row r="288" spans="1:14" ht="36.75" customHeight="1" x14ac:dyDescent="0.3">
      <c r="A288" s="180" t="s">
        <v>25</v>
      </c>
      <c r="B288" s="180"/>
      <c r="C288" s="24"/>
      <c r="D288" s="23"/>
      <c r="E288" s="23"/>
      <c r="F288" s="196"/>
      <c r="G288" s="196"/>
      <c r="H288" s="205" t="s">
        <v>259</v>
      </c>
      <c r="I288" s="205"/>
      <c r="J288" s="205"/>
      <c r="K288" s="205"/>
      <c r="L288" s="205"/>
      <c r="M288" s="55"/>
    </row>
    <row r="289" spans="2:13" ht="36" customHeight="1" x14ac:dyDescent="0.25">
      <c r="B289" s="17"/>
      <c r="C289" s="25" t="s">
        <v>26</v>
      </c>
      <c r="D289" s="25"/>
      <c r="E289" s="25"/>
      <c r="F289" s="172" t="s">
        <v>24</v>
      </c>
      <c r="G289" s="172"/>
      <c r="H289" s="205"/>
      <c r="I289" s="205"/>
      <c r="J289" s="205"/>
      <c r="K289" s="205"/>
      <c r="L289" s="205"/>
      <c r="M289" s="55"/>
    </row>
    <row r="290" spans="2:13" ht="36" customHeight="1" x14ac:dyDescent="0.25">
      <c r="B290" s="4"/>
      <c r="C290" s="4"/>
      <c r="D290" s="4"/>
      <c r="E290" s="4"/>
      <c r="F290" s="4"/>
      <c r="G290" s="4"/>
    </row>
    <row r="291" spans="2:13" ht="36" customHeight="1" x14ac:dyDescent="0.25">
      <c r="B291" s="2"/>
      <c r="C291" s="2"/>
      <c r="D291" s="3"/>
      <c r="E291" s="3"/>
      <c r="F291" s="3"/>
      <c r="G291" s="3"/>
    </row>
    <row r="292" spans="2:13" ht="36" customHeight="1" x14ac:dyDescent="0.25">
      <c r="B292" s="2"/>
      <c r="C292" s="2"/>
      <c r="D292" s="3"/>
      <c r="E292" s="3"/>
      <c r="F292" s="3"/>
      <c r="G292" s="3"/>
    </row>
    <row r="293" spans="2:13" ht="36" customHeight="1" x14ac:dyDescent="0.25">
      <c r="B293" s="2"/>
      <c r="C293" s="2"/>
      <c r="D293" s="3"/>
      <c r="E293" s="3"/>
      <c r="F293" s="3"/>
      <c r="G293" s="3"/>
    </row>
    <row r="294" spans="2:13" ht="36" customHeight="1" x14ac:dyDescent="0.25">
      <c r="B294" s="2"/>
      <c r="C294" s="2"/>
      <c r="D294" s="3"/>
      <c r="E294" s="3"/>
      <c r="F294" s="3"/>
      <c r="G294" s="3"/>
    </row>
    <row r="295" spans="2:13" ht="36" customHeight="1" x14ac:dyDescent="0.25">
      <c r="B295" s="2"/>
      <c r="C295" s="2"/>
      <c r="D295" s="3"/>
      <c r="E295" s="3"/>
      <c r="F295" s="3"/>
      <c r="G295" s="3"/>
    </row>
    <row r="296" spans="2:13" ht="36" customHeight="1" x14ac:dyDescent="0.25">
      <c r="B296" s="2"/>
      <c r="C296" s="2"/>
      <c r="D296" s="3"/>
      <c r="E296" s="3"/>
      <c r="F296" s="3"/>
      <c r="G296" s="3"/>
    </row>
    <row r="297" spans="2:13" ht="36" customHeight="1" x14ac:dyDescent="0.25">
      <c r="B297" s="2"/>
      <c r="C297" s="2"/>
      <c r="D297" s="3"/>
      <c r="E297" s="3"/>
      <c r="F297" s="3"/>
      <c r="G297" s="3"/>
    </row>
    <row r="298" spans="2:13" ht="36" customHeight="1" x14ac:dyDescent="0.25">
      <c r="B298" s="2"/>
      <c r="C298" s="2"/>
      <c r="D298" s="3"/>
      <c r="E298" s="3"/>
      <c r="F298" s="3"/>
      <c r="G298" s="3"/>
    </row>
    <row r="299" spans="2:13" ht="36" customHeight="1" x14ac:dyDescent="0.25">
      <c r="B299" s="2"/>
      <c r="C299" s="2"/>
      <c r="D299" s="3"/>
      <c r="E299" s="3"/>
      <c r="F299" s="3"/>
      <c r="G299" s="3"/>
    </row>
    <row r="300" spans="2:13" ht="36" customHeight="1" x14ac:dyDescent="0.25">
      <c r="B300" s="2"/>
      <c r="C300" s="2"/>
      <c r="D300" s="3"/>
      <c r="E300" s="3"/>
      <c r="F300" s="3"/>
      <c r="G300" s="3"/>
    </row>
    <row r="301" spans="2:13" ht="36" customHeight="1" x14ac:dyDescent="0.25">
      <c r="B301" s="2"/>
      <c r="C301" s="2"/>
      <c r="D301" s="3"/>
      <c r="E301" s="3"/>
      <c r="F301" s="3"/>
      <c r="G301" s="3"/>
    </row>
    <row r="302" spans="2:13" ht="36" customHeight="1" x14ac:dyDescent="0.25">
      <c r="B302" s="2"/>
      <c r="C302" s="2"/>
      <c r="D302" s="3"/>
      <c r="E302" s="3"/>
      <c r="F302" s="3"/>
      <c r="G302" s="3"/>
    </row>
    <row r="303" spans="2:13" ht="36" customHeight="1" x14ac:dyDescent="0.25">
      <c r="B303" s="2"/>
      <c r="C303" s="2"/>
      <c r="D303" s="3"/>
      <c r="E303" s="3"/>
      <c r="F303" s="3"/>
      <c r="G303" s="3"/>
    </row>
    <row r="304" spans="2:13" ht="36" customHeight="1" x14ac:dyDescent="0.25">
      <c r="B304" s="2"/>
      <c r="C304" s="2"/>
      <c r="D304" s="3"/>
      <c r="E304" s="3"/>
      <c r="F304" s="3"/>
      <c r="G304" s="3"/>
    </row>
    <row r="305" spans="2:7" ht="36" customHeight="1" x14ac:dyDescent="0.25">
      <c r="B305" s="2"/>
      <c r="C305" s="2"/>
      <c r="D305" s="3"/>
      <c r="E305" s="3"/>
      <c r="F305" s="3"/>
      <c r="G305" s="3"/>
    </row>
    <row r="306" spans="2:7" ht="36" customHeight="1" x14ac:dyDescent="0.25">
      <c r="B306" s="2"/>
      <c r="C306" s="2"/>
      <c r="D306" s="3"/>
      <c r="E306" s="3"/>
      <c r="F306" s="3"/>
      <c r="G306" s="3"/>
    </row>
    <row r="307" spans="2:7" ht="36" customHeight="1" x14ac:dyDescent="0.25">
      <c r="B307" s="2"/>
      <c r="C307" s="2"/>
      <c r="D307" s="3"/>
      <c r="E307" s="3"/>
      <c r="F307" s="3"/>
      <c r="G307" s="3"/>
    </row>
    <row r="308" spans="2:7" ht="36" customHeight="1" x14ac:dyDescent="0.25">
      <c r="B308" s="2"/>
      <c r="C308" s="2"/>
      <c r="D308" s="3"/>
      <c r="E308" s="3"/>
      <c r="F308" s="3"/>
      <c r="G308" s="3"/>
    </row>
    <row r="309" spans="2:7" ht="36" customHeight="1" x14ac:dyDescent="0.25">
      <c r="B309" s="2"/>
      <c r="C309" s="2"/>
      <c r="D309" s="3"/>
      <c r="E309" s="3"/>
      <c r="F309" s="3"/>
      <c r="G309" s="3"/>
    </row>
    <row r="310" spans="2:7" ht="36" customHeight="1" x14ac:dyDescent="0.25">
      <c r="B310" s="2"/>
      <c r="C310" s="2"/>
      <c r="D310" s="3"/>
      <c r="E310" s="3"/>
      <c r="F310" s="3"/>
      <c r="G310" s="3"/>
    </row>
    <row r="311" spans="2:7" ht="36" customHeight="1" x14ac:dyDescent="0.25">
      <c r="B311" s="2"/>
      <c r="C311" s="2"/>
      <c r="D311" s="3"/>
      <c r="E311" s="3"/>
      <c r="F311" s="3"/>
      <c r="G311" s="3"/>
    </row>
    <row r="312" spans="2:7" ht="36" customHeight="1" x14ac:dyDescent="0.25">
      <c r="B312" s="2"/>
      <c r="C312" s="2"/>
      <c r="D312" s="3"/>
      <c r="E312" s="3"/>
      <c r="F312" s="3"/>
      <c r="G312" s="3"/>
    </row>
    <row r="313" spans="2:7" ht="36" customHeight="1" x14ac:dyDescent="0.25">
      <c r="B313" s="2"/>
      <c r="C313" s="2"/>
      <c r="D313" s="3"/>
      <c r="E313" s="3"/>
      <c r="F313" s="3"/>
      <c r="G313" s="3"/>
    </row>
    <row r="314" spans="2:7" ht="36" customHeight="1" x14ac:dyDescent="0.25">
      <c r="B314" s="2"/>
      <c r="C314" s="2"/>
      <c r="D314" s="3"/>
      <c r="E314" s="3"/>
      <c r="F314" s="3"/>
      <c r="G314" s="3"/>
    </row>
    <row r="315" spans="2:7" ht="36" customHeight="1" x14ac:dyDescent="0.25">
      <c r="B315" s="2"/>
      <c r="C315" s="2"/>
      <c r="D315" s="3"/>
      <c r="E315" s="3"/>
      <c r="F315" s="3"/>
      <c r="G315" s="3"/>
    </row>
    <row r="316" spans="2:7" ht="36" customHeight="1" x14ac:dyDescent="0.25">
      <c r="B316" s="2"/>
      <c r="C316" s="2"/>
      <c r="D316" s="3"/>
      <c r="E316" s="3"/>
      <c r="F316" s="3"/>
      <c r="G316" s="3"/>
    </row>
    <row r="317" spans="2:7" ht="36" customHeight="1" x14ac:dyDescent="0.25">
      <c r="B317" s="2"/>
      <c r="C317" s="2"/>
      <c r="D317" s="3"/>
      <c r="E317" s="3"/>
      <c r="F317" s="3"/>
      <c r="G317" s="3"/>
    </row>
    <row r="318" spans="2:7" ht="36" customHeight="1" x14ac:dyDescent="0.25">
      <c r="B318" s="2"/>
      <c r="C318" s="2"/>
      <c r="D318" s="3"/>
      <c r="E318" s="3"/>
      <c r="F318" s="3"/>
      <c r="G318" s="3"/>
    </row>
    <row r="319" spans="2:7" ht="36" customHeight="1" x14ac:dyDescent="0.25">
      <c r="B319" s="2"/>
      <c r="C319" s="2"/>
      <c r="D319" s="3"/>
      <c r="E319" s="3"/>
      <c r="F319" s="3"/>
      <c r="G319" s="3"/>
    </row>
    <row r="320" spans="2:7" ht="36" customHeight="1" x14ac:dyDescent="0.25">
      <c r="B320" s="2"/>
      <c r="C320" s="2"/>
      <c r="D320" s="3"/>
      <c r="E320" s="3"/>
      <c r="F320" s="3"/>
      <c r="G320" s="3"/>
    </row>
    <row r="321" spans="2:7" ht="36" customHeight="1" x14ac:dyDescent="0.25">
      <c r="B321" s="2"/>
      <c r="C321" s="2"/>
      <c r="D321" s="3"/>
      <c r="E321" s="3"/>
      <c r="F321" s="3"/>
      <c r="G321" s="3"/>
    </row>
    <row r="322" spans="2:7" ht="36" customHeight="1" x14ac:dyDescent="0.25">
      <c r="B322" s="2"/>
      <c r="C322" s="2"/>
      <c r="D322" s="3"/>
      <c r="E322" s="3"/>
      <c r="F322" s="3"/>
      <c r="G322" s="3"/>
    </row>
    <row r="323" spans="2:7" ht="36" customHeight="1" x14ac:dyDescent="0.25">
      <c r="B323" s="2"/>
      <c r="C323" s="2"/>
      <c r="D323" s="3"/>
      <c r="E323" s="3"/>
      <c r="F323" s="3"/>
      <c r="G323" s="3"/>
    </row>
    <row r="324" spans="2:7" ht="36" customHeight="1" x14ac:dyDescent="0.25">
      <c r="B324" s="2"/>
      <c r="C324" s="2"/>
      <c r="D324" s="3"/>
      <c r="E324" s="3"/>
      <c r="F324" s="3"/>
      <c r="G324" s="3"/>
    </row>
    <row r="325" spans="2:7" ht="36" customHeight="1" x14ac:dyDescent="0.25">
      <c r="B325" s="2"/>
      <c r="C325" s="2"/>
      <c r="D325" s="3"/>
      <c r="E325" s="3"/>
      <c r="F325" s="3"/>
      <c r="G325" s="3"/>
    </row>
    <row r="326" spans="2:7" ht="36" customHeight="1" x14ac:dyDescent="0.25">
      <c r="B326" s="2"/>
      <c r="C326" s="2"/>
      <c r="D326" s="3"/>
      <c r="E326" s="3"/>
      <c r="F326" s="3"/>
      <c r="G326" s="3"/>
    </row>
    <row r="327" spans="2:7" ht="36" customHeight="1" x14ac:dyDescent="0.25">
      <c r="B327" s="2"/>
      <c r="C327" s="2"/>
      <c r="D327" s="3"/>
      <c r="E327" s="3"/>
      <c r="F327" s="3"/>
      <c r="G327" s="3"/>
    </row>
    <row r="328" spans="2:7" ht="36" customHeight="1" x14ac:dyDescent="0.25">
      <c r="B328" s="2"/>
      <c r="C328" s="2"/>
      <c r="D328" s="3"/>
      <c r="E328" s="3"/>
      <c r="F328" s="3"/>
      <c r="G328" s="3"/>
    </row>
    <row r="329" spans="2:7" ht="36" customHeight="1" x14ac:dyDescent="0.25">
      <c r="B329" s="2"/>
      <c r="C329" s="2"/>
      <c r="D329" s="3"/>
      <c r="E329" s="3"/>
      <c r="F329" s="3"/>
      <c r="G329" s="3"/>
    </row>
    <row r="330" spans="2:7" ht="36" customHeight="1" x14ac:dyDescent="0.25">
      <c r="B330" s="2"/>
      <c r="C330" s="2"/>
      <c r="D330" s="3"/>
      <c r="E330" s="3"/>
      <c r="F330" s="3"/>
      <c r="G330" s="3"/>
    </row>
    <row r="331" spans="2:7" ht="36" customHeight="1" x14ac:dyDescent="0.25">
      <c r="B331" s="2"/>
      <c r="C331" s="2"/>
      <c r="D331" s="3"/>
      <c r="E331" s="3"/>
      <c r="F331" s="3"/>
      <c r="G331" s="3"/>
    </row>
    <row r="332" spans="2:7" ht="36" customHeight="1" x14ac:dyDescent="0.25">
      <c r="B332" s="2"/>
      <c r="C332" s="2"/>
      <c r="D332" s="3"/>
      <c r="E332" s="3"/>
      <c r="F332" s="3"/>
      <c r="G332" s="3"/>
    </row>
    <row r="333" spans="2:7" ht="36" customHeight="1" x14ac:dyDescent="0.25">
      <c r="B333" s="2"/>
      <c r="C333" s="2"/>
      <c r="D333" s="3"/>
      <c r="E333" s="3"/>
      <c r="F333" s="3"/>
      <c r="G333" s="3"/>
    </row>
    <row r="334" spans="2:7" ht="36" customHeight="1" x14ac:dyDescent="0.25">
      <c r="B334" s="2"/>
      <c r="C334" s="2"/>
      <c r="D334" s="3"/>
      <c r="E334" s="3"/>
      <c r="F334" s="3"/>
      <c r="G334" s="3"/>
    </row>
    <row r="335" spans="2:7" ht="36" customHeight="1" x14ac:dyDescent="0.25">
      <c r="B335" s="2"/>
      <c r="C335" s="2"/>
      <c r="D335" s="3"/>
      <c r="E335" s="3"/>
      <c r="F335" s="3"/>
      <c r="G335" s="3"/>
    </row>
    <row r="336" spans="2:7" ht="36" customHeight="1" x14ac:dyDescent="0.25">
      <c r="B336" s="2"/>
      <c r="C336" s="2"/>
      <c r="D336" s="3"/>
      <c r="E336" s="3"/>
      <c r="F336" s="3"/>
      <c r="G336" s="3"/>
    </row>
    <row r="337" spans="2:7" ht="36" customHeight="1" x14ac:dyDescent="0.25">
      <c r="B337" s="2"/>
      <c r="C337" s="2"/>
      <c r="D337" s="3"/>
      <c r="E337" s="3"/>
      <c r="F337" s="3"/>
      <c r="G337" s="3"/>
    </row>
    <row r="338" spans="2:7" ht="36" customHeight="1" x14ac:dyDescent="0.25">
      <c r="B338" s="2"/>
      <c r="C338" s="2"/>
      <c r="D338" s="3"/>
      <c r="E338" s="3"/>
      <c r="F338" s="3"/>
      <c r="G338" s="3"/>
    </row>
    <row r="339" spans="2:7" ht="36" customHeight="1" x14ac:dyDescent="0.25">
      <c r="B339" s="2"/>
      <c r="C339" s="2"/>
      <c r="D339" s="3"/>
      <c r="E339" s="3"/>
      <c r="F339" s="3"/>
      <c r="G339" s="3"/>
    </row>
    <row r="340" spans="2:7" ht="36" customHeight="1" x14ac:dyDescent="0.25">
      <c r="B340" s="2"/>
      <c r="C340" s="2"/>
      <c r="D340" s="3"/>
      <c r="E340" s="3"/>
      <c r="F340" s="3"/>
      <c r="G340" s="3"/>
    </row>
    <row r="341" spans="2:7" ht="36" customHeight="1" x14ac:dyDescent="0.25">
      <c r="B341" s="2"/>
      <c r="C341" s="2"/>
      <c r="D341" s="3"/>
      <c r="E341" s="3"/>
      <c r="F341" s="3"/>
      <c r="G341" s="3"/>
    </row>
    <row r="342" spans="2:7" ht="36" customHeight="1" x14ac:dyDescent="0.25">
      <c r="B342" s="2"/>
      <c r="C342" s="2"/>
      <c r="D342" s="3"/>
      <c r="E342" s="3"/>
      <c r="F342" s="3"/>
      <c r="G342" s="3"/>
    </row>
    <row r="343" spans="2:7" ht="36" customHeight="1" x14ac:dyDescent="0.25">
      <c r="B343" s="2"/>
      <c r="C343" s="2"/>
      <c r="D343" s="3"/>
      <c r="E343" s="3"/>
      <c r="F343" s="3"/>
      <c r="G343" s="3"/>
    </row>
    <row r="344" spans="2:7" ht="36" customHeight="1" x14ac:dyDescent="0.25">
      <c r="B344" s="2"/>
      <c r="C344" s="2"/>
      <c r="D344" s="3"/>
      <c r="E344" s="3"/>
      <c r="F344" s="3"/>
      <c r="G344" s="3"/>
    </row>
    <row r="345" spans="2:7" ht="36" customHeight="1" x14ac:dyDescent="0.25">
      <c r="B345" s="2"/>
      <c r="C345" s="2"/>
      <c r="D345" s="3"/>
      <c r="E345" s="3"/>
      <c r="F345" s="3"/>
      <c r="G345" s="3"/>
    </row>
    <row r="346" spans="2:7" ht="36" customHeight="1" x14ac:dyDescent="0.25">
      <c r="B346" s="2"/>
      <c r="C346" s="2"/>
      <c r="D346" s="3"/>
      <c r="E346" s="3"/>
      <c r="F346" s="3"/>
      <c r="G346" s="3"/>
    </row>
    <row r="347" spans="2:7" ht="36" customHeight="1" x14ac:dyDescent="0.25">
      <c r="B347" s="2"/>
      <c r="C347" s="2"/>
      <c r="D347" s="3"/>
      <c r="E347" s="3"/>
      <c r="F347" s="3"/>
      <c r="G347" s="3"/>
    </row>
    <row r="348" spans="2:7" ht="36" customHeight="1" x14ac:dyDescent="0.25">
      <c r="B348" s="2"/>
      <c r="C348" s="2"/>
      <c r="D348" s="3"/>
      <c r="E348" s="3"/>
      <c r="F348" s="3"/>
      <c r="G348" s="3"/>
    </row>
    <row r="349" spans="2:7" ht="36" customHeight="1" x14ac:dyDescent="0.25">
      <c r="B349" s="2"/>
      <c r="C349" s="2"/>
      <c r="D349" s="3"/>
      <c r="E349" s="3"/>
      <c r="F349" s="3"/>
      <c r="G349" s="3"/>
    </row>
    <row r="350" spans="2:7" ht="36" customHeight="1" x14ac:dyDescent="0.25">
      <c r="B350" s="2"/>
      <c r="C350" s="2"/>
      <c r="D350" s="3"/>
      <c r="E350" s="3"/>
      <c r="F350" s="3"/>
      <c r="G350" s="3"/>
    </row>
    <row r="351" spans="2:7" ht="36" customHeight="1" x14ac:dyDescent="0.25">
      <c r="B351" s="2"/>
      <c r="C351" s="2"/>
      <c r="D351" s="3"/>
      <c r="E351" s="3"/>
      <c r="F351" s="3"/>
      <c r="G351" s="3"/>
    </row>
    <row r="352" spans="2:7" ht="36" customHeight="1" x14ac:dyDescent="0.25">
      <c r="B352" s="2"/>
      <c r="C352" s="2"/>
      <c r="D352" s="3"/>
      <c r="E352" s="3"/>
      <c r="F352" s="3"/>
      <c r="G352" s="3"/>
    </row>
    <row r="353" spans="2:7" ht="36" customHeight="1" x14ac:dyDescent="0.25">
      <c r="B353" s="2"/>
      <c r="C353" s="2"/>
      <c r="D353" s="3"/>
      <c r="E353" s="3"/>
      <c r="F353" s="3"/>
      <c r="G353" s="3"/>
    </row>
    <row r="354" spans="2:7" ht="36" customHeight="1" x14ac:dyDescent="0.25">
      <c r="B354" s="2"/>
      <c r="C354" s="2"/>
      <c r="D354" s="3"/>
      <c r="E354" s="3"/>
      <c r="F354" s="3"/>
      <c r="G354" s="3"/>
    </row>
    <row r="355" spans="2:7" ht="36" customHeight="1" x14ac:dyDescent="0.25">
      <c r="B355" s="2"/>
      <c r="C355" s="2"/>
      <c r="D355" s="3"/>
      <c r="E355" s="3"/>
      <c r="F355" s="3"/>
      <c r="G355" s="3"/>
    </row>
    <row r="356" spans="2:7" ht="36" customHeight="1" x14ac:dyDescent="0.25">
      <c r="B356" s="2"/>
      <c r="C356" s="2"/>
      <c r="D356" s="3"/>
      <c r="E356" s="3"/>
      <c r="F356" s="3"/>
      <c r="G356" s="3"/>
    </row>
    <row r="357" spans="2:7" ht="36" customHeight="1" x14ac:dyDescent="0.25">
      <c r="B357" s="2"/>
      <c r="C357" s="2"/>
      <c r="D357" s="3"/>
      <c r="E357" s="3"/>
      <c r="F357" s="3"/>
      <c r="G357" s="3"/>
    </row>
    <row r="358" spans="2:7" ht="36" customHeight="1" x14ac:dyDescent="0.25">
      <c r="B358" s="2"/>
      <c r="C358" s="2"/>
      <c r="D358" s="3"/>
      <c r="E358" s="3"/>
      <c r="F358" s="3"/>
      <c r="G358" s="3"/>
    </row>
    <row r="359" spans="2:7" ht="36" customHeight="1" x14ac:dyDescent="0.25">
      <c r="B359" s="2"/>
      <c r="C359" s="2"/>
      <c r="D359" s="3"/>
      <c r="E359" s="3"/>
      <c r="F359" s="3"/>
      <c r="G359" s="3"/>
    </row>
    <row r="360" spans="2:7" ht="36" customHeight="1" x14ac:dyDescent="0.25">
      <c r="B360" s="2"/>
      <c r="C360" s="2"/>
      <c r="D360" s="3"/>
      <c r="E360" s="3"/>
      <c r="F360" s="3"/>
      <c r="G360" s="3"/>
    </row>
    <row r="361" spans="2:7" ht="36" customHeight="1" x14ac:dyDescent="0.25">
      <c r="B361" s="2"/>
      <c r="C361" s="2"/>
      <c r="D361" s="3"/>
      <c r="E361" s="3"/>
      <c r="F361" s="3"/>
      <c r="G361" s="3"/>
    </row>
    <row r="362" spans="2:7" ht="36" customHeight="1" x14ac:dyDescent="0.25">
      <c r="B362" s="2"/>
      <c r="C362" s="2"/>
      <c r="D362" s="3"/>
      <c r="E362" s="3"/>
      <c r="F362" s="3"/>
      <c r="G362" s="3"/>
    </row>
    <row r="363" spans="2:7" ht="36" customHeight="1" x14ac:dyDescent="0.25">
      <c r="B363" s="2"/>
      <c r="C363" s="2"/>
      <c r="D363" s="3"/>
      <c r="E363" s="3"/>
      <c r="F363" s="3"/>
      <c r="G363" s="3"/>
    </row>
    <row r="364" spans="2:7" ht="36" customHeight="1" x14ac:dyDescent="0.25">
      <c r="B364" s="2"/>
      <c r="C364" s="2"/>
      <c r="D364" s="3"/>
      <c r="E364" s="3"/>
      <c r="F364" s="3"/>
      <c r="G364" s="3"/>
    </row>
    <row r="365" spans="2:7" ht="36" customHeight="1" x14ac:dyDescent="0.25">
      <c r="B365" s="2"/>
      <c r="C365" s="2"/>
      <c r="D365" s="3"/>
      <c r="E365" s="3"/>
      <c r="F365" s="3"/>
      <c r="G365" s="3"/>
    </row>
    <row r="366" spans="2:7" ht="36" customHeight="1" x14ac:dyDescent="0.25">
      <c r="B366" s="2"/>
      <c r="C366" s="2"/>
      <c r="D366" s="3"/>
      <c r="E366" s="3"/>
      <c r="F366" s="3"/>
      <c r="G366" s="3"/>
    </row>
    <row r="367" spans="2:7" ht="36" customHeight="1" x14ac:dyDescent="0.25">
      <c r="B367" s="2"/>
      <c r="C367" s="2"/>
      <c r="D367" s="3"/>
      <c r="E367" s="3"/>
      <c r="F367" s="3"/>
      <c r="G367" s="3"/>
    </row>
    <row r="368" spans="2:7" ht="36" customHeight="1" x14ac:dyDescent="0.25">
      <c r="B368" s="2"/>
      <c r="C368" s="2"/>
      <c r="D368" s="3"/>
      <c r="E368" s="3"/>
      <c r="F368" s="3"/>
      <c r="G368" s="3"/>
    </row>
    <row r="369" spans="2:7" ht="36" customHeight="1" x14ac:dyDescent="0.25">
      <c r="B369" s="2"/>
      <c r="C369" s="2"/>
      <c r="D369" s="3"/>
      <c r="E369" s="3"/>
      <c r="F369" s="3"/>
      <c r="G369" s="3"/>
    </row>
    <row r="370" spans="2:7" ht="36" customHeight="1" x14ac:dyDescent="0.25">
      <c r="B370" s="2"/>
      <c r="C370" s="2"/>
      <c r="D370" s="3"/>
      <c r="E370" s="3"/>
      <c r="F370" s="3"/>
      <c r="G370" s="3"/>
    </row>
    <row r="371" spans="2:7" ht="36" customHeight="1" x14ac:dyDescent="0.25">
      <c r="B371" s="2"/>
      <c r="C371" s="2"/>
      <c r="D371" s="3"/>
      <c r="E371" s="3"/>
      <c r="F371" s="3"/>
      <c r="G371" s="3"/>
    </row>
    <row r="372" spans="2:7" ht="36" customHeight="1" x14ac:dyDescent="0.25">
      <c r="B372" s="2"/>
      <c r="C372" s="2"/>
      <c r="D372" s="3"/>
      <c r="E372" s="3"/>
      <c r="F372" s="3"/>
      <c r="G372" s="3"/>
    </row>
    <row r="373" spans="2:7" ht="36" customHeight="1" x14ac:dyDescent="0.25">
      <c r="B373" s="2"/>
      <c r="C373" s="2"/>
      <c r="D373" s="3"/>
      <c r="E373" s="3"/>
      <c r="F373" s="3"/>
      <c r="G373" s="3"/>
    </row>
    <row r="374" spans="2:7" ht="36" customHeight="1" x14ac:dyDescent="0.25">
      <c r="B374" s="2"/>
      <c r="C374" s="2"/>
      <c r="D374" s="3"/>
      <c r="E374" s="3"/>
      <c r="F374" s="3"/>
      <c r="G374" s="3"/>
    </row>
    <row r="375" spans="2:7" ht="36" customHeight="1" x14ac:dyDescent="0.25">
      <c r="B375" s="2"/>
      <c r="C375" s="2"/>
      <c r="D375" s="3"/>
      <c r="E375" s="3"/>
      <c r="F375" s="3"/>
      <c r="G375" s="3"/>
    </row>
    <row r="376" spans="2:7" ht="36" customHeight="1" x14ac:dyDescent="0.25">
      <c r="B376" s="2"/>
      <c r="C376" s="2"/>
      <c r="D376" s="3"/>
      <c r="E376" s="3"/>
      <c r="F376" s="3"/>
      <c r="G376" s="3"/>
    </row>
    <row r="377" spans="2:7" ht="36" customHeight="1" x14ac:dyDescent="0.25">
      <c r="B377" s="2"/>
      <c r="C377" s="2"/>
      <c r="D377" s="3"/>
      <c r="E377" s="3"/>
      <c r="F377" s="3"/>
      <c r="G377" s="3"/>
    </row>
    <row r="378" spans="2:7" ht="36" customHeight="1" x14ac:dyDescent="0.25">
      <c r="B378" s="2"/>
      <c r="C378" s="2"/>
      <c r="D378" s="3"/>
      <c r="E378" s="3"/>
      <c r="F378" s="3"/>
      <c r="G378" s="3"/>
    </row>
    <row r="379" spans="2:7" ht="36" customHeight="1" x14ac:dyDescent="0.25">
      <c r="B379" s="2"/>
      <c r="C379" s="2"/>
      <c r="D379" s="3"/>
      <c r="E379" s="3"/>
      <c r="F379" s="3"/>
      <c r="G379" s="3"/>
    </row>
    <row r="380" spans="2:7" ht="36" customHeight="1" x14ac:dyDescent="0.25">
      <c r="B380" s="2"/>
      <c r="C380" s="2"/>
      <c r="D380" s="3"/>
      <c r="E380" s="3"/>
      <c r="F380" s="3"/>
      <c r="G380" s="3"/>
    </row>
    <row r="381" spans="2:7" ht="36" customHeight="1" x14ac:dyDescent="0.25">
      <c r="B381" s="2"/>
      <c r="C381" s="2"/>
      <c r="D381" s="3"/>
      <c r="E381" s="3"/>
      <c r="F381" s="3"/>
      <c r="G381" s="3"/>
    </row>
    <row r="382" spans="2:7" ht="36" customHeight="1" x14ac:dyDescent="0.25">
      <c r="B382" s="2"/>
      <c r="C382" s="2"/>
      <c r="D382" s="3"/>
      <c r="E382" s="3"/>
      <c r="F382" s="3"/>
      <c r="G382" s="3"/>
    </row>
    <row r="383" spans="2:7" ht="36" customHeight="1" x14ac:dyDescent="0.25">
      <c r="B383" s="2"/>
      <c r="C383" s="2"/>
      <c r="D383" s="3"/>
      <c r="E383" s="3"/>
      <c r="F383" s="3"/>
      <c r="G383" s="3"/>
    </row>
    <row r="384" spans="2:7" ht="36" customHeight="1" x14ac:dyDescent="0.25">
      <c r="B384" s="2"/>
      <c r="C384" s="2"/>
      <c r="D384" s="3"/>
      <c r="E384" s="3"/>
      <c r="F384" s="3"/>
      <c r="G384" s="3"/>
    </row>
    <row r="385" spans="2:7" ht="36" customHeight="1" x14ac:dyDescent="0.25">
      <c r="B385" s="2"/>
      <c r="C385" s="2"/>
      <c r="D385" s="3"/>
      <c r="E385" s="3"/>
      <c r="F385" s="3"/>
      <c r="G385" s="3"/>
    </row>
    <row r="386" spans="2:7" ht="36" customHeight="1" x14ac:dyDescent="0.25">
      <c r="B386" s="2"/>
      <c r="C386" s="2"/>
      <c r="D386" s="3"/>
      <c r="E386" s="3"/>
      <c r="F386" s="3"/>
      <c r="G386" s="3"/>
    </row>
    <row r="387" spans="2:7" ht="36" customHeight="1" x14ac:dyDescent="0.25">
      <c r="B387" s="2"/>
      <c r="C387" s="2"/>
      <c r="D387" s="3"/>
      <c r="E387" s="3"/>
      <c r="F387" s="3"/>
      <c r="G387" s="3"/>
    </row>
    <row r="388" spans="2:7" ht="36" customHeight="1" x14ac:dyDescent="0.25">
      <c r="B388" s="2"/>
      <c r="C388" s="2"/>
      <c r="D388" s="3"/>
      <c r="E388" s="3"/>
      <c r="F388" s="3"/>
      <c r="G388" s="3"/>
    </row>
    <row r="389" spans="2:7" ht="36" customHeight="1" x14ac:dyDescent="0.25">
      <c r="B389" s="2"/>
      <c r="C389" s="2"/>
      <c r="D389" s="3"/>
      <c r="E389" s="3"/>
      <c r="F389" s="3"/>
      <c r="G389" s="3"/>
    </row>
  </sheetData>
  <sheetProtection algorithmName="SHA-512" hashValue="rvokLR+GLGGZ3U91esmlGB3NrDGzTY5aNI/OJlDtK9nr2cFkoP24VpTAI0OFeZZrZUieZf1rTzB7fAvyAo3CoA==" saltValue="MyJnh15bBSI1bX4f1tXz4g==" spinCount="100000" sheet="1" objects="1" scenarios="1" selectLockedCells="1"/>
  <mergeCells count="328">
    <mergeCell ref="A46:B46"/>
    <mergeCell ref="H286:L287"/>
    <mergeCell ref="H288:L289"/>
    <mergeCell ref="A280:B280"/>
    <mergeCell ref="C280:D280"/>
    <mergeCell ref="C278:D278"/>
    <mergeCell ref="A279:B279"/>
    <mergeCell ref="C279:D279"/>
    <mergeCell ref="A235:A278"/>
    <mergeCell ref="B235:B278"/>
    <mergeCell ref="C235:D235"/>
    <mergeCell ref="C236:D236"/>
    <mergeCell ref="C237:D237"/>
    <mergeCell ref="C238:D238"/>
    <mergeCell ref="C239:D239"/>
    <mergeCell ref="C240:D240"/>
    <mergeCell ref="C241:D241"/>
    <mergeCell ref="C242:D242"/>
    <mergeCell ref="C243:D243"/>
    <mergeCell ref="C244:D244"/>
    <mergeCell ref="C245:D245"/>
    <mergeCell ref="C246:D246"/>
    <mergeCell ref="C247:D247"/>
    <mergeCell ref="C248:D248"/>
    <mergeCell ref="C249:D249"/>
    <mergeCell ref="C250:D250"/>
    <mergeCell ref="C269:D269"/>
    <mergeCell ref="C270:D270"/>
    <mergeCell ref="C271:D271"/>
    <mergeCell ref="C272:D272"/>
    <mergeCell ref="C273:D273"/>
    <mergeCell ref="C274:D274"/>
    <mergeCell ref="C251:D251"/>
    <mergeCell ref="C252:D252"/>
    <mergeCell ref="C253:D253"/>
    <mergeCell ref="C254:D254"/>
    <mergeCell ref="C255:D255"/>
    <mergeCell ref="C256:D256"/>
    <mergeCell ref="C257:D257"/>
    <mergeCell ref="C258:D258"/>
    <mergeCell ref="C259:D259"/>
    <mergeCell ref="C277:D277"/>
    <mergeCell ref="C260:D260"/>
    <mergeCell ref="C261:D261"/>
    <mergeCell ref="C262:D262"/>
    <mergeCell ref="C263:D263"/>
    <mergeCell ref="C264:D264"/>
    <mergeCell ref="C265:D265"/>
    <mergeCell ref="C266:D266"/>
    <mergeCell ref="C267:D267"/>
    <mergeCell ref="C268:D268"/>
    <mergeCell ref="C275:D275"/>
    <mergeCell ref="C276:D276"/>
    <mergeCell ref="C220:D220"/>
    <mergeCell ref="C230:D230"/>
    <mergeCell ref="C231:D231"/>
    <mergeCell ref="C232:D232"/>
    <mergeCell ref="C233:D233"/>
    <mergeCell ref="A234:B234"/>
    <mergeCell ref="C234:D234"/>
    <mergeCell ref="C221:D221"/>
    <mergeCell ref="C222:D222"/>
    <mergeCell ref="C223:D223"/>
    <mergeCell ref="C224:D224"/>
    <mergeCell ref="C225:D225"/>
    <mergeCell ref="C226:D226"/>
    <mergeCell ref="C227:D227"/>
    <mergeCell ref="C228:D228"/>
    <mergeCell ref="C229:D229"/>
    <mergeCell ref="A190:A233"/>
    <mergeCell ref="B190:B233"/>
    <mergeCell ref="C190:D190"/>
    <mergeCell ref="C191:D191"/>
    <mergeCell ref="C192:D192"/>
    <mergeCell ref="C193:D193"/>
    <mergeCell ref="C194:D194"/>
    <mergeCell ref="C195:D195"/>
    <mergeCell ref="C205:D205"/>
    <mergeCell ref="C212:D212"/>
    <mergeCell ref="C213:D213"/>
    <mergeCell ref="C214:D214"/>
    <mergeCell ref="C215:D215"/>
    <mergeCell ref="C216:D216"/>
    <mergeCell ref="C217:D217"/>
    <mergeCell ref="C218:D218"/>
    <mergeCell ref="C219:D219"/>
    <mergeCell ref="C206:D206"/>
    <mergeCell ref="C207:D207"/>
    <mergeCell ref="C208:D208"/>
    <mergeCell ref="C209:D209"/>
    <mergeCell ref="C210:D210"/>
    <mergeCell ref="C211:D211"/>
    <mergeCell ref="C107:D107"/>
    <mergeCell ref="C108:D108"/>
    <mergeCell ref="C109:D109"/>
    <mergeCell ref="C110:D110"/>
    <mergeCell ref="C111:D111"/>
    <mergeCell ref="C112:D112"/>
    <mergeCell ref="C113:D113"/>
    <mergeCell ref="C96:D96"/>
    <mergeCell ref="C97:D97"/>
    <mergeCell ref="C98:D98"/>
    <mergeCell ref="C99:D99"/>
    <mergeCell ref="C100:D100"/>
    <mergeCell ref="C101:D101"/>
    <mergeCell ref="C197:D197"/>
    <mergeCell ref="C198:D198"/>
    <mergeCell ref="C199:D199"/>
    <mergeCell ref="C200:D200"/>
    <mergeCell ref="C201:D201"/>
    <mergeCell ref="C202:D202"/>
    <mergeCell ref="C203:D203"/>
    <mergeCell ref="C204:D204"/>
    <mergeCell ref="C196:D196"/>
    <mergeCell ref="C118:D118"/>
    <mergeCell ref="C119:D119"/>
    <mergeCell ref="C90:D90"/>
    <mergeCell ref="C71:D71"/>
    <mergeCell ref="C114:D114"/>
    <mergeCell ref="C115:D115"/>
    <mergeCell ref="C116:D116"/>
    <mergeCell ref="C117:D117"/>
    <mergeCell ref="A47:B47"/>
    <mergeCell ref="B72:B94"/>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182:D182"/>
    <mergeCell ref="C152:D152"/>
    <mergeCell ref="C153:D153"/>
    <mergeCell ref="C164:D164"/>
    <mergeCell ref="C163:D163"/>
    <mergeCell ref="C160:D160"/>
    <mergeCell ref="C157:D157"/>
    <mergeCell ref="C154:D154"/>
    <mergeCell ref="C158:D158"/>
    <mergeCell ref="C159:D159"/>
    <mergeCell ref="C178:D178"/>
    <mergeCell ref="C180:D180"/>
    <mergeCell ref="C172:D172"/>
    <mergeCell ref="C176:D176"/>
    <mergeCell ref="C175:D175"/>
    <mergeCell ref="C177:D177"/>
    <mergeCell ref="C48:D48"/>
    <mergeCell ref="C52:D52"/>
    <mergeCell ref="C102:D102"/>
    <mergeCell ref="C103:D103"/>
    <mergeCell ref="C104:D104"/>
    <mergeCell ref="C105:D105"/>
    <mergeCell ref="C106:D106"/>
    <mergeCell ref="C88:D88"/>
    <mergeCell ref="C89:D89"/>
    <mergeCell ref="C95:D95"/>
    <mergeCell ref="C86:D86"/>
    <mergeCell ref="C49:D49"/>
    <mergeCell ref="C91:D91"/>
    <mergeCell ref="C92:D92"/>
    <mergeCell ref="C93:D93"/>
    <mergeCell ref="C94:D94"/>
    <mergeCell ref="C50:D50"/>
    <mergeCell ref="C51:D51"/>
    <mergeCell ref="C87:D87"/>
    <mergeCell ref="C60:D60"/>
    <mergeCell ref="C61:D61"/>
    <mergeCell ref="C58:D58"/>
    <mergeCell ref="C59:D59"/>
    <mergeCell ref="C53:D53"/>
    <mergeCell ref="C189:D189"/>
    <mergeCell ref="C54:D54"/>
    <mergeCell ref="C55:D55"/>
    <mergeCell ref="C56:D56"/>
    <mergeCell ref="C57:D57"/>
    <mergeCell ref="C70:D70"/>
    <mergeCell ref="C63:D63"/>
    <mergeCell ref="C64:D64"/>
    <mergeCell ref="C65:D65"/>
    <mergeCell ref="C62:D62"/>
    <mergeCell ref="C66:D66"/>
    <mergeCell ref="C67:D67"/>
    <mergeCell ref="C68:D68"/>
    <mergeCell ref="C69:D69"/>
    <mergeCell ref="C188:D188"/>
    <mergeCell ref="C187:D187"/>
    <mergeCell ref="C186:D186"/>
    <mergeCell ref="C185:D185"/>
    <mergeCell ref="C184:D184"/>
    <mergeCell ref="C183:D183"/>
    <mergeCell ref="C140:D140"/>
    <mergeCell ref="C141:D141"/>
    <mergeCell ref="C145:D145"/>
    <mergeCell ref="C151:D151"/>
    <mergeCell ref="M17:M19"/>
    <mergeCell ref="L17:L19"/>
    <mergeCell ref="J17:J19"/>
    <mergeCell ref="K17:K19"/>
    <mergeCell ref="C35:D35"/>
    <mergeCell ref="A288:B288"/>
    <mergeCell ref="B145:B188"/>
    <mergeCell ref="A284:G284"/>
    <mergeCell ref="A286:B286"/>
    <mergeCell ref="F286:G286"/>
    <mergeCell ref="F288:G288"/>
    <mergeCell ref="A282:G282"/>
    <mergeCell ref="A283:G283"/>
    <mergeCell ref="C161:D161"/>
    <mergeCell ref="C162:D162"/>
    <mergeCell ref="C165:D165"/>
    <mergeCell ref="C166:D166"/>
    <mergeCell ref="C169:D169"/>
    <mergeCell ref="C168:D168"/>
    <mergeCell ref="C167:D167"/>
    <mergeCell ref="C170:D170"/>
    <mergeCell ref="C171:D171"/>
    <mergeCell ref="C173:D173"/>
    <mergeCell ref="C174:D174"/>
    <mergeCell ref="A1:G1"/>
    <mergeCell ref="A8:G8"/>
    <mergeCell ref="A9:G9"/>
    <mergeCell ref="B7:G7"/>
    <mergeCell ref="C14:F14"/>
    <mergeCell ref="A10:B10"/>
    <mergeCell ref="A2:G2"/>
    <mergeCell ref="A3:G3"/>
    <mergeCell ref="C10:G10"/>
    <mergeCell ref="C11:G11"/>
    <mergeCell ref="A4:B4"/>
    <mergeCell ref="A12:B12"/>
    <mergeCell ref="C13:G13"/>
    <mergeCell ref="C12:G12"/>
    <mergeCell ref="C5:D5"/>
    <mergeCell ref="E5:F5"/>
    <mergeCell ref="A14:B14"/>
    <mergeCell ref="A16:B16"/>
    <mergeCell ref="C17:G17"/>
    <mergeCell ref="A18:A19"/>
    <mergeCell ref="C15:F15"/>
    <mergeCell ref="C16:G16"/>
    <mergeCell ref="B20:B45"/>
    <mergeCell ref="C33:D33"/>
    <mergeCell ref="C21:D21"/>
    <mergeCell ref="C22:D22"/>
    <mergeCell ref="C24:D24"/>
    <mergeCell ref="C30:D30"/>
    <mergeCell ref="C29:D29"/>
    <mergeCell ref="C28:D28"/>
    <mergeCell ref="C40:D40"/>
    <mergeCell ref="C41:D41"/>
    <mergeCell ref="C25:D25"/>
    <mergeCell ref="C31:D31"/>
    <mergeCell ref="C32:D32"/>
    <mergeCell ref="C34:D34"/>
    <mergeCell ref="B18:B19"/>
    <mergeCell ref="A20:A45"/>
    <mergeCell ref="F289:G289"/>
    <mergeCell ref="E18:G18"/>
    <mergeCell ref="C18:D19"/>
    <mergeCell ref="C20:D20"/>
    <mergeCell ref="C23:D23"/>
    <mergeCell ref="C26:D26"/>
    <mergeCell ref="C27:D27"/>
    <mergeCell ref="C45:D45"/>
    <mergeCell ref="C44:D44"/>
    <mergeCell ref="C43:D43"/>
    <mergeCell ref="C42:D42"/>
    <mergeCell ref="C39:D39"/>
    <mergeCell ref="C38:D38"/>
    <mergeCell ref="C155:D155"/>
    <mergeCell ref="C156:D156"/>
    <mergeCell ref="F287:G287"/>
    <mergeCell ref="C37:D37"/>
    <mergeCell ref="C36:D36"/>
    <mergeCell ref="C139:D139"/>
    <mergeCell ref="C142:D142"/>
    <mergeCell ref="C181:D181"/>
    <mergeCell ref="C179:D179"/>
    <mergeCell ref="C47:D47"/>
    <mergeCell ref="C46:D46"/>
    <mergeCell ref="C150:D150"/>
    <mergeCell ref="C149:D149"/>
    <mergeCell ref="C143:D143"/>
    <mergeCell ref="C144:D144"/>
    <mergeCell ref="C130:D130"/>
    <mergeCell ref="C131:D131"/>
    <mergeCell ref="C132:D132"/>
    <mergeCell ref="C133:D133"/>
    <mergeCell ref="C134:D134"/>
    <mergeCell ref="C135:D135"/>
    <mergeCell ref="C136:D136"/>
    <mergeCell ref="C137:D137"/>
    <mergeCell ref="C138:D138"/>
    <mergeCell ref="C146:D146"/>
    <mergeCell ref="C147:D147"/>
    <mergeCell ref="C148:D148"/>
    <mergeCell ref="A189:B189"/>
    <mergeCell ref="A48:A70"/>
    <mergeCell ref="A72:A94"/>
    <mergeCell ref="A96:A118"/>
    <mergeCell ref="A71:B71"/>
    <mergeCell ref="A95:B95"/>
    <mergeCell ref="A119:B119"/>
    <mergeCell ref="A120:A142"/>
    <mergeCell ref="A143:B143"/>
    <mergeCell ref="A145:A188"/>
    <mergeCell ref="A144:B144"/>
    <mergeCell ref="B96:B118"/>
    <mergeCell ref="B120:B142"/>
    <mergeCell ref="B48:B70"/>
    <mergeCell ref="C129:D129"/>
    <mergeCell ref="C120:D120"/>
    <mergeCell ref="C121:D121"/>
    <mergeCell ref="C122:D122"/>
    <mergeCell ref="C123:D123"/>
    <mergeCell ref="C124:D124"/>
    <mergeCell ref="C125:D125"/>
    <mergeCell ref="C126:D126"/>
    <mergeCell ref="C127:D127"/>
    <mergeCell ref="C128:D128"/>
  </mergeCells>
  <conditionalFormatting sqref="C286">
    <cfRule type="cellIs" dxfId="16" priority="2" operator="equal">
      <formula>0</formula>
    </cfRule>
  </conditionalFormatting>
  <conditionalFormatting sqref="C288">
    <cfRule type="cellIs" dxfId="15" priority="1" operator="equal">
      <formula>0</formula>
    </cfRule>
  </conditionalFormatting>
  <pageMargins left="0.7" right="0.7" top="0.75" bottom="0.75" header="0.3" footer="0.3"/>
  <pageSetup paperSize="9" scale="61"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Аркуш2">
    <tabColor rgb="FFFFFF00"/>
  </sheetPr>
  <dimension ref="A1:T25"/>
  <sheetViews>
    <sheetView view="pageBreakPreview" topLeftCell="A2" zoomScale="130" zoomScaleNormal="150" zoomScaleSheetLayoutView="130" workbookViewId="0">
      <selection activeCell="C9" sqref="C9"/>
    </sheetView>
  </sheetViews>
  <sheetFormatPr defaultRowHeight="15" x14ac:dyDescent="0.25"/>
  <cols>
    <col min="1" max="1" width="3.7109375" customWidth="1"/>
    <col min="2" max="2" width="15.140625" customWidth="1"/>
    <col min="3" max="3" width="12.42578125" customWidth="1"/>
    <col min="4" max="4" width="7.140625" customWidth="1"/>
    <col min="5" max="5" width="6.7109375" customWidth="1"/>
    <col min="6" max="6" width="4.5703125" customWidth="1"/>
    <col min="7" max="7" width="4.42578125" customWidth="1"/>
    <col min="8" max="8" width="6.42578125" customWidth="1"/>
    <col min="9" max="9" width="4.5703125" customWidth="1"/>
    <col min="10" max="10" width="6" customWidth="1"/>
    <col min="11" max="11" width="10" customWidth="1"/>
    <col min="12" max="12" width="12.7109375" customWidth="1"/>
    <col min="13" max="13" width="11.85546875" customWidth="1"/>
    <col min="14" max="14" width="10.5703125" customWidth="1"/>
    <col min="15" max="15" width="11" customWidth="1"/>
    <col min="16" max="16" width="12" customWidth="1"/>
    <col min="17" max="17" width="12.5703125" customWidth="1"/>
    <col min="18" max="18" width="9.42578125" customWidth="1"/>
    <col min="19" max="19" width="10.5703125" customWidth="1"/>
    <col min="20" max="20" width="14.7109375" customWidth="1"/>
  </cols>
  <sheetData>
    <row r="1" spans="1:20" ht="21.75" customHeight="1" x14ac:dyDescent="0.3">
      <c r="A1" s="213" t="s">
        <v>173</v>
      </c>
      <c r="B1" s="213"/>
      <c r="C1" s="213"/>
      <c r="D1" s="213"/>
      <c r="E1" s="213"/>
      <c r="F1" s="213"/>
      <c r="G1" s="213"/>
      <c r="H1" s="213"/>
      <c r="I1" s="213"/>
      <c r="J1" s="213"/>
      <c r="K1" s="213"/>
      <c r="L1" s="213"/>
      <c r="M1" s="213"/>
      <c r="N1" s="213"/>
      <c r="O1" s="213"/>
      <c r="P1" s="213"/>
      <c r="Q1" s="213"/>
      <c r="R1" s="213"/>
      <c r="S1" s="213"/>
      <c r="T1" s="213"/>
    </row>
    <row r="2" spans="1:20" ht="22.5" customHeight="1" x14ac:dyDescent="0.25">
      <c r="A2" s="95"/>
      <c r="B2" s="95"/>
      <c r="C2" s="95"/>
      <c r="D2" s="96"/>
      <c r="E2" s="96"/>
      <c r="F2" s="96"/>
      <c r="I2" s="224" t="s">
        <v>40</v>
      </c>
      <c r="J2" s="224"/>
      <c r="K2" s="224"/>
      <c r="L2" s="214">
        <f>Звіт!D5</f>
        <v>0</v>
      </c>
      <c r="M2" s="214"/>
      <c r="N2" s="209">
        <f>Звіт!E5</f>
        <v>0</v>
      </c>
      <c r="O2" s="209"/>
      <c r="P2" s="209"/>
      <c r="Q2" s="95"/>
      <c r="R2" s="95"/>
      <c r="S2" s="95"/>
      <c r="T2" s="95"/>
    </row>
    <row r="3" spans="1:20" ht="12" customHeight="1" x14ac:dyDescent="0.25">
      <c r="A3" s="95"/>
      <c r="B3" s="95"/>
      <c r="C3" s="95"/>
      <c r="D3" s="95"/>
      <c r="E3" s="95"/>
      <c r="F3" s="95"/>
      <c r="G3" s="95"/>
      <c r="H3" s="95"/>
      <c r="I3" s="95"/>
      <c r="J3" s="95"/>
      <c r="K3" s="95"/>
      <c r="L3" s="95"/>
      <c r="M3" s="97"/>
      <c r="N3" s="95"/>
      <c r="O3" s="95"/>
      <c r="P3" s="95"/>
      <c r="Q3" s="95"/>
      <c r="R3" s="95"/>
      <c r="S3" s="95"/>
      <c r="T3" s="95"/>
    </row>
    <row r="4" spans="1:20" ht="71.25" customHeight="1" x14ac:dyDescent="0.25">
      <c r="A4" s="221" t="s">
        <v>29</v>
      </c>
      <c r="B4" s="215" t="s">
        <v>174</v>
      </c>
      <c r="C4" s="222" t="s">
        <v>189</v>
      </c>
      <c r="D4" s="221" t="s">
        <v>158</v>
      </c>
      <c r="E4" s="221"/>
      <c r="F4" s="221"/>
      <c r="G4" s="221"/>
      <c r="H4" s="221"/>
      <c r="I4" s="221"/>
      <c r="J4" s="221"/>
      <c r="K4" s="210" t="s">
        <v>190</v>
      </c>
      <c r="L4" s="210" t="s">
        <v>191</v>
      </c>
      <c r="M4" s="210" t="s">
        <v>192</v>
      </c>
      <c r="N4" s="210" t="s">
        <v>193</v>
      </c>
      <c r="O4" s="210" t="s">
        <v>194</v>
      </c>
      <c r="P4" s="210" t="s">
        <v>195</v>
      </c>
      <c r="Q4" s="210" t="s">
        <v>196</v>
      </c>
      <c r="R4" s="210" t="s">
        <v>197</v>
      </c>
      <c r="S4" s="210" t="s">
        <v>198</v>
      </c>
      <c r="T4" s="210" t="s">
        <v>199</v>
      </c>
    </row>
    <row r="5" spans="1:20" ht="27" customHeight="1" x14ac:dyDescent="0.25">
      <c r="A5" s="221"/>
      <c r="B5" s="216"/>
      <c r="C5" s="222"/>
      <c r="D5" s="218" t="s">
        <v>200</v>
      </c>
      <c r="E5" s="218" t="s">
        <v>201</v>
      </c>
      <c r="F5" s="223" t="s">
        <v>175</v>
      </c>
      <c r="G5" s="223"/>
      <c r="H5" s="218" t="s">
        <v>202</v>
      </c>
      <c r="I5" s="223" t="s">
        <v>176</v>
      </c>
      <c r="J5" s="223"/>
      <c r="K5" s="211"/>
      <c r="L5" s="211"/>
      <c r="M5" s="211"/>
      <c r="N5" s="211"/>
      <c r="O5" s="211"/>
      <c r="P5" s="211"/>
      <c r="Q5" s="211"/>
      <c r="R5" s="211"/>
      <c r="S5" s="211"/>
      <c r="T5" s="211"/>
    </row>
    <row r="6" spans="1:20" ht="20.25" customHeight="1" x14ac:dyDescent="0.25">
      <c r="A6" s="221"/>
      <c r="B6" s="216"/>
      <c r="C6" s="222"/>
      <c r="D6" s="219"/>
      <c r="E6" s="219"/>
      <c r="F6" s="218" t="s">
        <v>159</v>
      </c>
      <c r="G6" s="218" t="s">
        <v>160</v>
      </c>
      <c r="H6" s="219"/>
      <c r="I6" s="225" t="s">
        <v>161</v>
      </c>
      <c r="J6" s="225" t="s">
        <v>162</v>
      </c>
      <c r="K6" s="211"/>
      <c r="L6" s="211"/>
      <c r="M6" s="211"/>
      <c r="N6" s="211"/>
      <c r="O6" s="211"/>
      <c r="P6" s="211"/>
      <c r="Q6" s="211"/>
      <c r="R6" s="211"/>
      <c r="S6" s="211"/>
      <c r="T6" s="211"/>
    </row>
    <row r="7" spans="1:20" ht="39.75" customHeight="1" x14ac:dyDescent="0.25">
      <c r="A7" s="221"/>
      <c r="B7" s="217"/>
      <c r="C7" s="222"/>
      <c r="D7" s="220"/>
      <c r="E7" s="220"/>
      <c r="F7" s="220"/>
      <c r="G7" s="220"/>
      <c r="H7" s="220"/>
      <c r="I7" s="225"/>
      <c r="J7" s="225"/>
      <c r="K7" s="212"/>
      <c r="L7" s="212"/>
      <c r="M7" s="212"/>
      <c r="N7" s="212"/>
      <c r="O7" s="212"/>
      <c r="P7" s="212"/>
      <c r="Q7" s="212"/>
      <c r="R7" s="212"/>
      <c r="S7" s="212"/>
      <c r="T7" s="212"/>
    </row>
    <row r="8" spans="1:20" x14ac:dyDescent="0.25">
      <c r="A8" s="99">
        <v>1</v>
      </c>
      <c r="B8" s="104">
        <v>2</v>
      </c>
      <c r="C8" s="99">
        <v>3</v>
      </c>
      <c r="D8" s="99">
        <v>4</v>
      </c>
      <c r="E8" s="99">
        <v>5</v>
      </c>
      <c r="F8" s="99">
        <v>6</v>
      </c>
      <c r="G8" s="99">
        <v>7</v>
      </c>
      <c r="H8" s="99">
        <v>8</v>
      </c>
      <c r="I8" s="99">
        <v>9</v>
      </c>
      <c r="J8" s="99">
        <v>10</v>
      </c>
      <c r="K8" s="104">
        <v>11</v>
      </c>
      <c r="L8" s="104">
        <v>12</v>
      </c>
      <c r="M8" s="99">
        <v>13</v>
      </c>
      <c r="N8" s="99">
        <v>14</v>
      </c>
      <c r="O8" s="99">
        <v>15</v>
      </c>
      <c r="P8" s="99">
        <v>16</v>
      </c>
      <c r="Q8" s="99">
        <v>17</v>
      </c>
      <c r="R8" s="99">
        <v>18</v>
      </c>
      <c r="S8" s="99">
        <v>19</v>
      </c>
      <c r="T8" s="99">
        <v>20</v>
      </c>
    </row>
    <row r="9" spans="1:20" ht="27" customHeight="1" x14ac:dyDescent="0.25">
      <c r="A9" s="100" t="s">
        <v>19</v>
      </c>
      <c r="B9" s="102" t="s">
        <v>163</v>
      </c>
      <c r="C9" s="105"/>
      <c r="D9" s="99">
        <f>E9+H9</f>
        <v>0</v>
      </c>
      <c r="E9" s="99">
        <f>F9+G9</f>
        <v>0</v>
      </c>
      <c r="F9" s="105"/>
      <c r="G9" s="105"/>
      <c r="H9" s="99">
        <f>I9+J9</f>
        <v>0</v>
      </c>
      <c r="I9" s="105"/>
      <c r="J9" s="105"/>
      <c r="K9" s="106"/>
      <c r="L9" s="106"/>
      <c r="M9" s="105"/>
      <c r="N9" s="105"/>
      <c r="O9" s="105"/>
      <c r="P9" s="105"/>
      <c r="Q9" s="105"/>
      <c r="R9" s="105"/>
      <c r="S9" s="105"/>
      <c r="T9" s="105"/>
    </row>
    <row r="10" spans="1:20" ht="36.75" customHeight="1" x14ac:dyDescent="0.25">
      <c r="A10" s="100" t="s">
        <v>20</v>
      </c>
      <c r="B10" s="102" t="s">
        <v>164</v>
      </c>
      <c r="C10" s="105"/>
      <c r="D10" s="99">
        <f t="shared" ref="D10:D18" si="0">E10+H10</f>
        <v>0</v>
      </c>
      <c r="E10" s="99">
        <f t="shared" ref="E10:E18" si="1">F10+G10</f>
        <v>0</v>
      </c>
      <c r="F10" s="105"/>
      <c r="G10" s="105"/>
      <c r="H10" s="99">
        <f t="shared" ref="H10:H18" si="2">I10+J10</f>
        <v>0</v>
      </c>
      <c r="I10" s="105"/>
      <c r="J10" s="105"/>
      <c r="K10" s="106"/>
      <c r="L10" s="106"/>
      <c r="M10" s="105"/>
      <c r="N10" s="105"/>
      <c r="O10" s="105"/>
      <c r="P10" s="105"/>
      <c r="Q10" s="105"/>
      <c r="R10" s="105"/>
      <c r="S10" s="105"/>
      <c r="T10" s="105"/>
    </row>
    <row r="11" spans="1:20" ht="38.25" customHeight="1" x14ac:dyDescent="0.25">
      <c r="A11" s="100" t="s">
        <v>21</v>
      </c>
      <c r="B11" s="102" t="s">
        <v>165</v>
      </c>
      <c r="C11" s="105"/>
      <c r="D11" s="99">
        <f t="shared" si="0"/>
        <v>0</v>
      </c>
      <c r="E11" s="99">
        <f t="shared" si="1"/>
        <v>0</v>
      </c>
      <c r="F11" s="105"/>
      <c r="G11" s="105"/>
      <c r="H11" s="99">
        <f t="shared" si="2"/>
        <v>0</v>
      </c>
      <c r="I11" s="105"/>
      <c r="J11" s="105"/>
      <c r="K11" s="106"/>
      <c r="L11" s="106"/>
      <c r="M11" s="105"/>
      <c r="N11" s="105"/>
      <c r="O11" s="105"/>
      <c r="P11" s="105"/>
      <c r="Q11" s="105"/>
      <c r="R11" s="105"/>
      <c r="S11" s="105"/>
      <c r="T11" s="105"/>
    </row>
    <row r="12" spans="1:20" ht="48.75" customHeight="1" x14ac:dyDescent="0.25">
      <c r="A12" s="100" t="s">
        <v>177</v>
      </c>
      <c r="B12" s="102" t="s">
        <v>166</v>
      </c>
      <c r="C12" s="105"/>
      <c r="D12" s="99">
        <f t="shared" si="0"/>
        <v>0</v>
      </c>
      <c r="E12" s="99">
        <f t="shared" si="1"/>
        <v>0</v>
      </c>
      <c r="F12" s="105"/>
      <c r="G12" s="105"/>
      <c r="H12" s="99">
        <f t="shared" si="2"/>
        <v>0</v>
      </c>
      <c r="I12" s="105"/>
      <c r="J12" s="105"/>
      <c r="K12" s="106"/>
      <c r="L12" s="106"/>
      <c r="M12" s="105"/>
      <c r="N12" s="105"/>
      <c r="O12" s="105"/>
      <c r="P12" s="105"/>
      <c r="Q12" s="105"/>
      <c r="R12" s="105"/>
      <c r="S12" s="105"/>
      <c r="T12" s="105"/>
    </row>
    <row r="13" spans="1:20" ht="38.25" customHeight="1" x14ac:dyDescent="0.25">
      <c r="A13" s="100" t="s">
        <v>178</v>
      </c>
      <c r="B13" s="102" t="s">
        <v>167</v>
      </c>
      <c r="C13" s="105"/>
      <c r="D13" s="99">
        <f t="shared" si="0"/>
        <v>0</v>
      </c>
      <c r="E13" s="99">
        <f t="shared" si="1"/>
        <v>0</v>
      </c>
      <c r="F13" s="105"/>
      <c r="G13" s="105"/>
      <c r="H13" s="99">
        <f t="shared" si="2"/>
        <v>0</v>
      </c>
      <c r="I13" s="105"/>
      <c r="J13" s="105"/>
      <c r="K13" s="106"/>
      <c r="L13" s="106"/>
      <c r="M13" s="105"/>
      <c r="N13" s="105"/>
      <c r="O13" s="105"/>
      <c r="P13" s="105"/>
      <c r="Q13" s="105"/>
      <c r="R13" s="105"/>
      <c r="S13" s="105"/>
      <c r="T13" s="105"/>
    </row>
    <row r="14" spans="1:20" ht="28.5" customHeight="1" x14ac:dyDescent="0.25">
      <c r="A14" s="100" t="s">
        <v>179</v>
      </c>
      <c r="B14" s="102" t="s">
        <v>168</v>
      </c>
      <c r="C14" s="105"/>
      <c r="D14" s="99">
        <f t="shared" si="0"/>
        <v>0</v>
      </c>
      <c r="E14" s="99">
        <f t="shared" si="1"/>
        <v>0</v>
      </c>
      <c r="F14" s="105"/>
      <c r="G14" s="105"/>
      <c r="H14" s="99">
        <f t="shared" si="2"/>
        <v>0</v>
      </c>
      <c r="I14" s="105"/>
      <c r="J14" s="105"/>
      <c r="K14" s="106"/>
      <c r="L14" s="106"/>
      <c r="M14" s="105"/>
      <c r="N14" s="105"/>
      <c r="O14" s="105"/>
      <c r="P14" s="105"/>
      <c r="Q14" s="105"/>
      <c r="R14" s="105"/>
      <c r="S14" s="105"/>
      <c r="T14" s="105"/>
    </row>
    <row r="15" spans="1:20" ht="60.75" customHeight="1" x14ac:dyDescent="0.25">
      <c r="A15" s="100" t="s">
        <v>180</v>
      </c>
      <c r="B15" s="102" t="s">
        <v>169</v>
      </c>
      <c r="C15" s="105"/>
      <c r="D15" s="99">
        <f t="shared" si="0"/>
        <v>0</v>
      </c>
      <c r="E15" s="99">
        <f t="shared" si="1"/>
        <v>0</v>
      </c>
      <c r="F15" s="105"/>
      <c r="G15" s="105"/>
      <c r="H15" s="99">
        <f t="shared" si="2"/>
        <v>0</v>
      </c>
      <c r="I15" s="105"/>
      <c r="J15" s="105"/>
      <c r="K15" s="106"/>
      <c r="L15" s="106"/>
      <c r="M15" s="105"/>
      <c r="N15" s="105"/>
      <c r="O15" s="105"/>
      <c r="P15" s="105"/>
      <c r="Q15" s="105"/>
      <c r="R15" s="105"/>
      <c r="S15" s="105"/>
      <c r="T15" s="105"/>
    </row>
    <row r="16" spans="1:20" ht="48.75" customHeight="1" x14ac:dyDescent="0.25">
      <c r="A16" s="100" t="s">
        <v>181</v>
      </c>
      <c r="B16" s="102" t="s">
        <v>184</v>
      </c>
      <c r="C16" s="105"/>
      <c r="D16" s="99">
        <f t="shared" si="0"/>
        <v>0</v>
      </c>
      <c r="E16" s="99">
        <f t="shared" si="1"/>
        <v>0</v>
      </c>
      <c r="F16" s="105"/>
      <c r="G16" s="105"/>
      <c r="H16" s="99">
        <f t="shared" si="2"/>
        <v>0</v>
      </c>
      <c r="I16" s="105"/>
      <c r="J16" s="105"/>
      <c r="K16" s="106"/>
      <c r="L16" s="106"/>
      <c r="M16" s="105"/>
      <c r="N16" s="105"/>
      <c r="O16" s="105"/>
      <c r="P16" s="105"/>
      <c r="Q16" s="105"/>
      <c r="R16" s="105"/>
      <c r="S16" s="105"/>
      <c r="T16" s="105"/>
    </row>
    <row r="17" spans="1:20" ht="33.75" x14ac:dyDescent="0.25">
      <c r="A17" s="100" t="s">
        <v>182</v>
      </c>
      <c r="B17" s="102" t="s">
        <v>170</v>
      </c>
      <c r="C17" s="105"/>
      <c r="D17" s="99">
        <f t="shared" si="0"/>
        <v>0</v>
      </c>
      <c r="E17" s="99">
        <f t="shared" si="1"/>
        <v>0</v>
      </c>
      <c r="F17" s="105"/>
      <c r="G17" s="105"/>
      <c r="H17" s="99">
        <f t="shared" si="2"/>
        <v>0</v>
      </c>
      <c r="I17" s="105"/>
      <c r="J17" s="105"/>
      <c r="K17" s="106"/>
      <c r="L17" s="106"/>
      <c r="M17" s="105"/>
      <c r="N17" s="105"/>
      <c r="O17" s="105"/>
      <c r="P17" s="105"/>
      <c r="Q17" s="105"/>
      <c r="R17" s="105"/>
      <c r="S17" s="105"/>
      <c r="T17" s="105"/>
    </row>
    <row r="18" spans="1:20" ht="22.5" x14ac:dyDescent="0.25">
      <c r="A18" s="100" t="s">
        <v>183</v>
      </c>
      <c r="B18" s="102" t="s">
        <v>171</v>
      </c>
      <c r="C18" s="105"/>
      <c r="D18" s="99">
        <f t="shared" si="0"/>
        <v>0</v>
      </c>
      <c r="E18" s="99">
        <f t="shared" si="1"/>
        <v>0</v>
      </c>
      <c r="F18" s="105"/>
      <c r="G18" s="105"/>
      <c r="H18" s="99">
        <f t="shared" si="2"/>
        <v>0</v>
      </c>
      <c r="I18" s="105"/>
      <c r="J18" s="105"/>
      <c r="K18" s="106"/>
      <c r="L18" s="106"/>
      <c r="M18" s="105"/>
      <c r="N18" s="105"/>
      <c r="O18" s="105"/>
      <c r="P18" s="105"/>
      <c r="Q18" s="105"/>
      <c r="R18" s="105"/>
      <c r="S18" s="105"/>
      <c r="T18" s="105"/>
    </row>
    <row r="19" spans="1:20" x14ac:dyDescent="0.25">
      <c r="A19" s="98"/>
      <c r="B19" s="103" t="s">
        <v>172</v>
      </c>
      <c r="C19" s="101">
        <f>SUM(C9:C18)</f>
        <v>0</v>
      </c>
      <c r="D19" s="101">
        <f t="shared" ref="D19:T19" si="3">SUM(D9:D18)</f>
        <v>0</v>
      </c>
      <c r="E19" s="101">
        <f t="shared" si="3"/>
        <v>0</v>
      </c>
      <c r="F19" s="101">
        <f t="shared" si="3"/>
        <v>0</v>
      </c>
      <c r="G19" s="101">
        <f t="shared" si="3"/>
        <v>0</v>
      </c>
      <c r="H19" s="101">
        <f t="shared" si="3"/>
        <v>0</v>
      </c>
      <c r="I19" s="101">
        <f t="shared" si="3"/>
        <v>0</v>
      </c>
      <c r="J19" s="101">
        <f t="shared" si="3"/>
        <v>0</v>
      </c>
      <c r="K19" s="101">
        <f t="shared" si="3"/>
        <v>0</v>
      </c>
      <c r="L19" s="101">
        <f t="shared" si="3"/>
        <v>0</v>
      </c>
      <c r="M19" s="101">
        <f t="shared" si="3"/>
        <v>0</v>
      </c>
      <c r="N19" s="101">
        <f t="shared" si="3"/>
        <v>0</v>
      </c>
      <c r="O19" s="101">
        <f t="shared" si="3"/>
        <v>0</v>
      </c>
      <c r="P19" s="101">
        <f t="shared" si="3"/>
        <v>0</v>
      </c>
      <c r="Q19" s="101">
        <f t="shared" si="3"/>
        <v>0</v>
      </c>
      <c r="R19" s="101">
        <f t="shared" si="3"/>
        <v>0</v>
      </c>
      <c r="S19" s="101">
        <f t="shared" si="3"/>
        <v>0</v>
      </c>
      <c r="T19" s="101">
        <f t="shared" si="3"/>
        <v>0</v>
      </c>
    </row>
    <row r="20" spans="1:20" ht="10.5" customHeight="1" x14ac:dyDescent="0.25"/>
    <row r="21" spans="1:20" x14ac:dyDescent="0.25">
      <c r="A21" s="208" t="s">
        <v>185</v>
      </c>
      <c r="B21" s="208"/>
      <c r="C21" s="208"/>
      <c r="D21" s="208"/>
      <c r="E21" s="208"/>
      <c r="F21" s="208"/>
      <c r="G21" s="208"/>
      <c r="H21" s="208"/>
      <c r="I21" s="208"/>
      <c r="J21" s="208"/>
      <c r="K21" s="208"/>
      <c r="L21" s="208"/>
      <c r="M21" s="208"/>
      <c r="N21" s="208"/>
      <c r="O21" s="208"/>
      <c r="P21" s="208"/>
      <c r="Q21" s="208"/>
      <c r="R21" s="208"/>
      <c r="S21" s="208"/>
      <c r="T21" s="208"/>
    </row>
    <row r="22" spans="1:20" x14ac:dyDescent="0.25">
      <c r="A22" s="208" t="s">
        <v>186</v>
      </c>
      <c r="B22" s="208"/>
      <c r="C22" s="208"/>
      <c r="D22" s="208"/>
      <c r="E22" s="208"/>
      <c r="F22" s="208"/>
      <c r="G22" s="208"/>
      <c r="H22" s="208"/>
      <c r="I22" s="208"/>
      <c r="J22" s="208"/>
      <c r="K22" s="208"/>
      <c r="L22" s="208"/>
      <c r="M22" s="208"/>
      <c r="N22" s="208"/>
      <c r="O22" s="208"/>
      <c r="P22" s="208"/>
      <c r="Q22" s="208"/>
      <c r="R22" s="208"/>
      <c r="S22" s="208"/>
      <c r="T22" s="208"/>
    </row>
    <row r="23" spans="1:20" x14ac:dyDescent="0.25">
      <c r="A23" s="208" t="s">
        <v>187</v>
      </c>
      <c r="B23" s="208"/>
      <c r="C23" s="208"/>
      <c r="D23" s="208"/>
      <c r="E23" s="208"/>
      <c r="F23" s="208"/>
      <c r="G23" s="208"/>
      <c r="H23" s="208"/>
      <c r="I23" s="208"/>
      <c r="J23" s="208"/>
      <c r="K23" s="208"/>
      <c r="L23" s="208"/>
      <c r="M23" s="208"/>
      <c r="N23" s="208"/>
      <c r="O23" s="208"/>
      <c r="P23" s="208"/>
      <c r="Q23" s="208"/>
      <c r="R23" s="208"/>
      <c r="S23" s="208"/>
      <c r="T23" s="208"/>
    </row>
    <row r="24" spans="1:20" ht="18.75" customHeight="1" x14ac:dyDescent="0.25">
      <c r="A24" s="207"/>
      <c r="B24" s="207"/>
      <c r="C24" s="207"/>
      <c r="D24" s="207"/>
      <c r="E24" s="207"/>
      <c r="F24" s="207"/>
      <c r="G24" s="207"/>
      <c r="H24" s="207"/>
      <c r="I24" s="207"/>
      <c r="J24" s="207"/>
      <c r="K24" s="207"/>
      <c r="L24" s="207"/>
      <c r="M24" s="207"/>
      <c r="N24" s="207"/>
      <c r="O24" s="207"/>
      <c r="P24" s="207"/>
      <c r="Q24" s="207"/>
      <c r="R24" s="207"/>
      <c r="S24" s="207"/>
      <c r="T24" s="207"/>
    </row>
    <row r="25" spans="1:20" ht="15.75" customHeight="1" x14ac:dyDescent="0.25">
      <c r="A25" s="206" t="s">
        <v>188</v>
      </c>
      <c r="B25" s="206"/>
      <c r="C25" s="206"/>
      <c r="D25" s="206"/>
      <c r="E25" s="206"/>
      <c r="F25" s="206"/>
      <c r="G25" s="206"/>
      <c r="H25" s="206"/>
      <c r="I25" s="206"/>
      <c r="J25" s="206"/>
      <c r="K25" s="206"/>
      <c r="L25" s="206"/>
      <c r="M25" s="206"/>
      <c r="N25" s="206"/>
      <c r="O25" s="206"/>
      <c r="P25" s="206"/>
      <c r="Q25" s="206"/>
      <c r="R25" s="206"/>
      <c r="S25" s="206"/>
      <c r="T25" s="206"/>
    </row>
  </sheetData>
  <sheetProtection algorithmName="SHA-512" hashValue="4oSobIBcXiFj+kXjhyq4MKpkohv+BVqyK/ygRDKfna1EE5T8YJj1NZMsVKToX1ZjgxHrZfgSm7NYEjYXmDpeMg==" saltValue="yaZYpApi0aj68GUiPKgxaA==" spinCount="100000" sheet="1" objects="1" scenarios="1" selectLockedCells="1"/>
  <mergeCells count="32">
    <mergeCell ref="H5:H7"/>
    <mergeCell ref="I6:I7"/>
    <mergeCell ref="J6:J7"/>
    <mergeCell ref="K4:K7"/>
    <mergeCell ref="Q4:Q7"/>
    <mergeCell ref="L4:L7"/>
    <mergeCell ref="R4:R7"/>
    <mergeCell ref="S4:S7"/>
    <mergeCell ref="T4:T7"/>
    <mergeCell ref="A1:T1"/>
    <mergeCell ref="L2:M2"/>
    <mergeCell ref="B4:B7"/>
    <mergeCell ref="D5:D7"/>
    <mergeCell ref="A4:A7"/>
    <mergeCell ref="C4:C7"/>
    <mergeCell ref="D4:J4"/>
    <mergeCell ref="F5:G5"/>
    <mergeCell ref="I5:J5"/>
    <mergeCell ref="E5:E7"/>
    <mergeCell ref="F6:F7"/>
    <mergeCell ref="G6:G7"/>
    <mergeCell ref="I2:K2"/>
    <mergeCell ref="N2:P2"/>
    <mergeCell ref="M4:M7"/>
    <mergeCell ref="N4:N7"/>
    <mergeCell ref="O4:O7"/>
    <mergeCell ref="P4:P7"/>
    <mergeCell ref="A25:T25"/>
    <mergeCell ref="A24:T24"/>
    <mergeCell ref="A21:T21"/>
    <mergeCell ref="A23:T23"/>
    <mergeCell ref="A22:T22"/>
  </mergeCells>
  <conditionalFormatting sqref="A24:T24">
    <cfRule type="cellIs" dxfId="14" priority="12" operator="equal">
      <formula>0</formula>
    </cfRule>
  </conditionalFormatting>
  <conditionalFormatting sqref="C9:C18">
    <cfRule type="cellIs" dxfId="13" priority="11" operator="lessThan">
      <formula>D9</formula>
    </cfRule>
  </conditionalFormatting>
  <conditionalFormatting sqref="K9:K18">
    <cfRule type="cellIs" dxfId="12" priority="10" operator="greaterThan">
      <formula>D9</formula>
    </cfRule>
  </conditionalFormatting>
  <conditionalFormatting sqref="L9:L18">
    <cfRule type="cellIs" dxfId="11" priority="9" operator="greaterThan">
      <formula>D9</formula>
    </cfRule>
  </conditionalFormatting>
  <conditionalFormatting sqref="M9:M18">
    <cfRule type="cellIs" dxfId="10" priority="8" operator="greaterThan">
      <formula>K9</formula>
    </cfRule>
  </conditionalFormatting>
  <conditionalFormatting sqref="N9:N18">
    <cfRule type="cellIs" dxfId="9" priority="7" operator="greaterThan">
      <formula>K9</formula>
    </cfRule>
  </conditionalFormatting>
  <conditionalFormatting sqref="R9:R18">
    <cfRule type="cellIs" dxfId="8" priority="3" operator="greaterThan">
      <formula>D9</formula>
    </cfRule>
  </conditionalFormatting>
  <conditionalFormatting sqref="S9:S18">
    <cfRule type="cellIs" dxfId="7" priority="2" operator="greaterThan">
      <formula>D9</formula>
    </cfRule>
  </conditionalFormatting>
  <conditionalFormatting sqref="T9:T18">
    <cfRule type="cellIs" dxfId="6" priority="1" operator="greaterThan">
      <formula>D9</formula>
    </cfRule>
  </conditionalFormatting>
  <pageMargins left="0.7" right="0.7" top="0.75" bottom="0.75" header="0.3" footer="0.3"/>
  <pageSetup paperSize="9" scale="70" fitToWidth="0" fitToHeight="0" orientation="landscape"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Аркуш3">
    <tabColor rgb="FF92D050"/>
  </sheetPr>
  <dimension ref="A1:O33"/>
  <sheetViews>
    <sheetView view="pageBreakPreview" zoomScale="120" zoomScaleNormal="100" zoomScaleSheetLayoutView="120" workbookViewId="0">
      <selection activeCell="D9" sqref="D9"/>
    </sheetView>
  </sheetViews>
  <sheetFormatPr defaultRowHeight="15" x14ac:dyDescent="0.25"/>
  <cols>
    <col min="1" max="1" width="4.85546875" customWidth="1"/>
    <col min="4" max="4" width="15.5703125" customWidth="1"/>
    <col min="5" max="5" width="11.28515625" customWidth="1"/>
    <col min="8" max="8" width="17.85546875" customWidth="1"/>
    <col min="9" max="9" width="11.28515625" customWidth="1"/>
    <col min="12" max="12" width="5.28515625" customWidth="1"/>
    <col min="13" max="13" width="4.85546875" customWidth="1"/>
    <col min="14" max="14" width="4.7109375" customWidth="1"/>
    <col min="15" max="15" width="4.140625" customWidth="1"/>
  </cols>
  <sheetData>
    <row r="1" spans="1:15" ht="48.75" customHeight="1" x14ac:dyDescent="0.25">
      <c r="A1" s="237" t="s">
        <v>234</v>
      </c>
      <c r="B1" s="237"/>
      <c r="C1" s="237"/>
      <c r="D1" s="237"/>
      <c r="E1" s="237"/>
      <c r="F1" s="237"/>
      <c r="G1" s="237"/>
      <c r="H1" s="237"/>
      <c r="I1" s="237"/>
      <c r="J1" s="237"/>
      <c r="K1" s="237"/>
      <c r="L1" s="237"/>
      <c r="M1" s="237"/>
      <c r="N1" s="237"/>
      <c r="O1" s="237"/>
    </row>
    <row r="2" spans="1:15" ht="30" customHeight="1" x14ac:dyDescent="0.25">
      <c r="A2" s="107"/>
      <c r="B2" s="107"/>
      <c r="C2" s="107"/>
      <c r="D2" s="107"/>
      <c r="E2" s="238" t="s">
        <v>40</v>
      </c>
      <c r="F2" s="238"/>
      <c r="G2" s="214">
        <f>Звіт!D5</f>
        <v>0</v>
      </c>
      <c r="H2" s="214"/>
      <c r="I2" s="239">
        <f>Звіт!E5</f>
        <v>0</v>
      </c>
      <c r="J2" s="239"/>
      <c r="K2" s="107"/>
      <c r="L2" s="107"/>
      <c r="M2" s="107"/>
      <c r="N2" s="107"/>
      <c r="O2" s="107"/>
    </row>
    <row r="3" spans="1:15" ht="18.75" customHeight="1" x14ac:dyDescent="0.25"/>
    <row r="4" spans="1:15" ht="27" customHeight="1" x14ac:dyDescent="0.25">
      <c r="A4" s="230" t="s">
        <v>29</v>
      </c>
      <c r="B4" s="231" t="s">
        <v>203</v>
      </c>
      <c r="C4" s="231"/>
      <c r="D4" s="231" t="s">
        <v>204</v>
      </c>
      <c r="E4" s="231"/>
      <c r="F4" s="231"/>
      <c r="G4" s="231" t="s">
        <v>205</v>
      </c>
      <c r="H4" s="231" t="s">
        <v>206</v>
      </c>
      <c r="I4" s="231"/>
      <c r="J4" s="231"/>
      <c r="K4" s="231" t="s">
        <v>207</v>
      </c>
      <c r="L4" s="230" t="s">
        <v>208</v>
      </c>
      <c r="M4" s="230"/>
      <c r="N4" s="230"/>
      <c r="O4" s="230"/>
    </row>
    <row r="5" spans="1:15" ht="127.5" customHeight="1" x14ac:dyDescent="0.25">
      <c r="A5" s="230"/>
      <c r="B5" s="231"/>
      <c r="C5" s="231"/>
      <c r="D5" s="232" t="s">
        <v>248</v>
      </c>
      <c r="E5" s="242" t="s">
        <v>209</v>
      </c>
      <c r="F5" s="234" t="s">
        <v>210</v>
      </c>
      <c r="G5" s="231"/>
      <c r="H5" s="232" t="s">
        <v>248</v>
      </c>
      <c r="I5" s="234" t="s">
        <v>211</v>
      </c>
      <c r="J5" s="234" t="s">
        <v>210</v>
      </c>
      <c r="K5" s="231"/>
      <c r="L5" s="229" t="s">
        <v>161</v>
      </c>
      <c r="M5" s="229" t="s">
        <v>162</v>
      </c>
      <c r="N5" s="229" t="s">
        <v>159</v>
      </c>
      <c r="O5" s="229" t="s">
        <v>160</v>
      </c>
    </row>
    <row r="6" spans="1:15" ht="22.5" customHeight="1" x14ac:dyDescent="0.25">
      <c r="A6" s="230"/>
      <c r="B6" s="231"/>
      <c r="C6" s="231"/>
      <c r="D6" s="233"/>
      <c r="E6" s="242"/>
      <c r="F6" s="234"/>
      <c r="G6" s="231"/>
      <c r="H6" s="233"/>
      <c r="I6" s="234"/>
      <c r="J6" s="234"/>
      <c r="K6" s="231"/>
      <c r="L6" s="229"/>
      <c r="M6" s="229"/>
      <c r="N6" s="229"/>
      <c r="O6" s="229"/>
    </row>
    <row r="7" spans="1:15" x14ac:dyDescent="0.25">
      <c r="A7" s="108">
        <v>1</v>
      </c>
      <c r="B7" s="240">
        <v>2</v>
      </c>
      <c r="C7" s="241"/>
      <c r="D7" s="108">
        <v>3</v>
      </c>
      <c r="E7" s="108">
        <v>4</v>
      </c>
      <c r="F7" s="108">
        <v>5</v>
      </c>
      <c r="G7" s="108">
        <v>6</v>
      </c>
      <c r="H7" s="108">
        <v>7</v>
      </c>
      <c r="I7" s="108">
        <v>8</v>
      </c>
      <c r="J7" s="108">
        <v>9</v>
      </c>
      <c r="K7" s="108">
        <v>10</v>
      </c>
      <c r="L7" s="108">
        <v>11</v>
      </c>
      <c r="M7" s="108">
        <v>12</v>
      </c>
      <c r="N7" s="108">
        <v>13</v>
      </c>
      <c r="O7" s="108">
        <v>14</v>
      </c>
    </row>
    <row r="8" spans="1:15" ht="24" customHeight="1" x14ac:dyDescent="0.25">
      <c r="A8" s="109">
        <v>1</v>
      </c>
      <c r="B8" s="235" t="s">
        <v>235</v>
      </c>
      <c r="C8" s="235"/>
      <c r="D8" s="112">
        <f t="shared" ref="D8:O8" si="0">D9+D10+D11</f>
        <v>0</v>
      </c>
      <c r="E8" s="112">
        <f t="shared" si="0"/>
        <v>0</v>
      </c>
      <c r="F8" s="112">
        <f t="shared" si="0"/>
        <v>0</v>
      </c>
      <c r="G8" s="112">
        <f t="shared" si="0"/>
        <v>0</v>
      </c>
      <c r="H8" s="112">
        <f t="shared" si="0"/>
        <v>0</v>
      </c>
      <c r="I8" s="112">
        <f t="shared" si="0"/>
        <v>0</v>
      </c>
      <c r="J8" s="112">
        <f t="shared" si="0"/>
        <v>0</v>
      </c>
      <c r="K8" s="112">
        <f t="shared" si="0"/>
        <v>0</v>
      </c>
      <c r="L8" s="112">
        <f t="shared" si="0"/>
        <v>0</v>
      </c>
      <c r="M8" s="112">
        <f t="shared" si="0"/>
        <v>0</v>
      </c>
      <c r="N8" s="112">
        <f t="shared" si="0"/>
        <v>0</v>
      </c>
      <c r="O8" s="112">
        <f t="shared" si="0"/>
        <v>0</v>
      </c>
    </row>
    <row r="9" spans="1:15" ht="83.25" customHeight="1" x14ac:dyDescent="0.25">
      <c r="A9" s="111" t="s">
        <v>240</v>
      </c>
      <c r="B9" s="234" t="s">
        <v>212</v>
      </c>
      <c r="C9" s="234"/>
      <c r="D9" s="113"/>
      <c r="E9" s="113"/>
      <c r="F9" s="113"/>
      <c r="G9" s="112">
        <f t="shared" ref="G9:G26" si="1">D9+E9+F9</f>
        <v>0</v>
      </c>
      <c r="H9" s="113"/>
      <c r="I9" s="113"/>
      <c r="J9" s="113"/>
      <c r="K9" s="112">
        <f>IF((H9+I9+J9)=(L9+M9+N9+O9),H9+I9+J9,"помилка, див. підказку справа")</f>
        <v>0</v>
      </c>
      <c r="L9" s="113"/>
      <c r="M9" s="113"/>
      <c r="N9" s="113"/>
      <c r="O9" s="113"/>
    </row>
    <row r="10" spans="1:15" ht="56.25" customHeight="1" x14ac:dyDescent="0.25">
      <c r="A10" s="111" t="s">
        <v>241</v>
      </c>
      <c r="B10" s="234" t="s">
        <v>213</v>
      </c>
      <c r="C10" s="234"/>
      <c r="D10" s="113"/>
      <c r="E10" s="113"/>
      <c r="F10" s="113"/>
      <c r="G10" s="112">
        <f t="shared" si="1"/>
        <v>0</v>
      </c>
      <c r="H10" s="113"/>
      <c r="I10" s="113"/>
      <c r="J10" s="113"/>
      <c r="K10" s="112">
        <f t="shared" ref="K10:K26" si="2">IF((H10+I10+J10)=(L10+M10+N10+O10),H10+I10+J10,"помилка, див. підказку справа")</f>
        <v>0</v>
      </c>
      <c r="L10" s="113"/>
      <c r="M10" s="113"/>
      <c r="N10" s="113"/>
      <c r="O10" s="113"/>
    </row>
    <row r="11" spans="1:15" ht="72.75" customHeight="1" x14ac:dyDescent="0.25">
      <c r="A11" s="111" t="s">
        <v>242</v>
      </c>
      <c r="B11" s="234" t="s">
        <v>214</v>
      </c>
      <c r="C11" s="234"/>
      <c r="D11" s="113"/>
      <c r="E11" s="113"/>
      <c r="F11" s="113"/>
      <c r="G11" s="112">
        <f t="shared" si="1"/>
        <v>0</v>
      </c>
      <c r="H11" s="113"/>
      <c r="I11" s="113"/>
      <c r="J11" s="113"/>
      <c r="K11" s="112">
        <f t="shared" si="2"/>
        <v>0</v>
      </c>
      <c r="L11" s="113"/>
      <c r="M11" s="113"/>
      <c r="N11" s="113"/>
      <c r="O11" s="113"/>
    </row>
    <row r="12" spans="1:15" ht="30.75" customHeight="1" x14ac:dyDescent="0.25">
      <c r="A12" s="110">
        <v>2</v>
      </c>
      <c r="B12" s="235" t="s">
        <v>237</v>
      </c>
      <c r="C12" s="235"/>
      <c r="D12" s="112">
        <f>SUM(D13:D22)</f>
        <v>0</v>
      </c>
      <c r="E12" s="112">
        <f t="shared" ref="E12:O12" si="3">SUM(E13:E22)</f>
        <v>0</v>
      </c>
      <c r="F12" s="112">
        <f t="shared" si="3"/>
        <v>0</v>
      </c>
      <c r="G12" s="112">
        <f t="shared" si="3"/>
        <v>0</v>
      </c>
      <c r="H12" s="112">
        <f t="shared" si="3"/>
        <v>0</v>
      </c>
      <c r="I12" s="112">
        <f t="shared" si="3"/>
        <v>0</v>
      </c>
      <c r="J12" s="112">
        <f t="shared" si="3"/>
        <v>0</v>
      </c>
      <c r="K12" s="112">
        <f t="shared" si="3"/>
        <v>0</v>
      </c>
      <c r="L12" s="112">
        <f t="shared" si="3"/>
        <v>0</v>
      </c>
      <c r="M12" s="112">
        <f t="shared" si="3"/>
        <v>0</v>
      </c>
      <c r="N12" s="112">
        <f t="shared" si="3"/>
        <v>0</v>
      </c>
      <c r="O12" s="112">
        <f t="shared" si="3"/>
        <v>0</v>
      </c>
    </row>
    <row r="13" spans="1:15" ht="48.75" customHeight="1" x14ac:dyDescent="0.25">
      <c r="A13" s="111" t="s">
        <v>215</v>
      </c>
      <c r="B13" s="234" t="s">
        <v>216</v>
      </c>
      <c r="C13" s="234"/>
      <c r="D13" s="113"/>
      <c r="E13" s="113"/>
      <c r="F13" s="113"/>
      <c r="G13" s="112">
        <f t="shared" si="1"/>
        <v>0</v>
      </c>
      <c r="H13" s="113"/>
      <c r="I13" s="113"/>
      <c r="J13" s="113"/>
      <c r="K13" s="112">
        <f t="shared" si="2"/>
        <v>0</v>
      </c>
      <c r="L13" s="113"/>
      <c r="M13" s="113"/>
      <c r="N13" s="113"/>
      <c r="O13" s="113"/>
    </row>
    <row r="14" spans="1:15" ht="37.5" customHeight="1" x14ac:dyDescent="0.25">
      <c r="A14" s="111" t="s">
        <v>243</v>
      </c>
      <c r="B14" s="234" t="s">
        <v>217</v>
      </c>
      <c r="C14" s="234"/>
      <c r="D14" s="113"/>
      <c r="E14" s="113"/>
      <c r="F14" s="113"/>
      <c r="G14" s="112">
        <f t="shared" si="1"/>
        <v>0</v>
      </c>
      <c r="H14" s="113"/>
      <c r="I14" s="113"/>
      <c r="J14" s="113"/>
      <c r="K14" s="112">
        <f t="shared" si="2"/>
        <v>0</v>
      </c>
      <c r="L14" s="113"/>
      <c r="M14" s="113"/>
      <c r="N14" s="113"/>
      <c r="O14" s="113"/>
    </row>
    <row r="15" spans="1:15" ht="24" customHeight="1" x14ac:dyDescent="0.25">
      <c r="A15" s="111" t="s">
        <v>244</v>
      </c>
      <c r="B15" s="234" t="s">
        <v>218</v>
      </c>
      <c r="C15" s="234"/>
      <c r="D15" s="113"/>
      <c r="E15" s="113"/>
      <c r="F15" s="113"/>
      <c r="G15" s="112">
        <f t="shared" si="1"/>
        <v>0</v>
      </c>
      <c r="H15" s="113"/>
      <c r="I15" s="113"/>
      <c r="J15" s="113"/>
      <c r="K15" s="112">
        <f t="shared" si="2"/>
        <v>0</v>
      </c>
      <c r="L15" s="113"/>
      <c r="M15" s="113"/>
      <c r="N15" s="113"/>
      <c r="O15" s="113"/>
    </row>
    <row r="16" spans="1:15" ht="32.25" customHeight="1" x14ac:dyDescent="0.25">
      <c r="A16" s="111" t="s">
        <v>219</v>
      </c>
      <c r="B16" s="234" t="s">
        <v>220</v>
      </c>
      <c r="C16" s="234"/>
      <c r="D16" s="113"/>
      <c r="E16" s="113"/>
      <c r="F16" s="113"/>
      <c r="G16" s="112">
        <f t="shared" si="1"/>
        <v>0</v>
      </c>
      <c r="H16" s="113"/>
      <c r="I16" s="113"/>
      <c r="J16" s="113"/>
      <c r="K16" s="112">
        <f t="shared" si="2"/>
        <v>0</v>
      </c>
      <c r="L16" s="113"/>
      <c r="M16" s="113"/>
      <c r="N16" s="113"/>
      <c r="O16" s="113"/>
    </row>
    <row r="17" spans="1:15" ht="44.25" customHeight="1" x14ac:dyDescent="0.25">
      <c r="A17" s="111" t="s">
        <v>245</v>
      </c>
      <c r="B17" s="234" t="s">
        <v>221</v>
      </c>
      <c r="C17" s="234"/>
      <c r="D17" s="113"/>
      <c r="E17" s="113"/>
      <c r="F17" s="113"/>
      <c r="G17" s="112">
        <f t="shared" si="1"/>
        <v>0</v>
      </c>
      <c r="H17" s="113"/>
      <c r="I17" s="113"/>
      <c r="J17" s="113"/>
      <c r="K17" s="112">
        <f t="shared" si="2"/>
        <v>0</v>
      </c>
      <c r="L17" s="113"/>
      <c r="M17" s="113"/>
      <c r="N17" s="113"/>
      <c r="O17" s="113"/>
    </row>
    <row r="18" spans="1:15" ht="54" customHeight="1" x14ac:dyDescent="0.25">
      <c r="A18" s="111" t="s">
        <v>246</v>
      </c>
      <c r="B18" s="234" t="s">
        <v>222</v>
      </c>
      <c r="C18" s="234"/>
      <c r="D18" s="113"/>
      <c r="E18" s="113"/>
      <c r="F18" s="113"/>
      <c r="G18" s="112">
        <f t="shared" si="1"/>
        <v>0</v>
      </c>
      <c r="H18" s="113"/>
      <c r="I18" s="113"/>
      <c r="J18" s="113"/>
      <c r="K18" s="112">
        <f t="shared" si="2"/>
        <v>0</v>
      </c>
      <c r="L18" s="113"/>
      <c r="M18" s="113"/>
      <c r="N18" s="113"/>
      <c r="O18" s="113"/>
    </row>
    <row r="19" spans="1:15" ht="52.5" customHeight="1" x14ac:dyDescent="0.25">
      <c r="A19" s="111" t="s">
        <v>247</v>
      </c>
      <c r="B19" s="234" t="s">
        <v>223</v>
      </c>
      <c r="C19" s="234"/>
      <c r="D19" s="113"/>
      <c r="E19" s="113"/>
      <c r="F19" s="113"/>
      <c r="G19" s="112">
        <f t="shared" si="1"/>
        <v>0</v>
      </c>
      <c r="H19" s="113"/>
      <c r="I19" s="113"/>
      <c r="J19" s="113"/>
      <c r="K19" s="112">
        <f t="shared" si="2"/>
        <v>0</v>
      </c>
      <c r="L19" s="113"/>
      <c r="M19" s="113"/>
      <c r="N19" s="113"/>
      <c r="O19" s="113"/>
    </row>
    <row r="20" spans="1:15" ht="69.75" customHeight="1" x14ac:dyDescent="0.25">
      <c r="A20" s="111" t="s">
        <v>239</v>
      </c>
      <c r="B20" s="234" t="s">
        <v>224</v>
      </c>
      <c r="C20" s="234"/>
      <c r="D20" s="113"/>
      <c r="E20" s="113"/>
      <c r="F20" s="113"/>
      <c r="G20" s="112">
        <f t="shared" si="1"/>
        <v>0</v>
      </c>
      <c r="H20" s="113"/>
      <c r="I20" s="113"/>
      <c r="J20" s="113"/>
      <c r="K20" s="112">
        <f t="shared" si="2"/>
        <v>0</v>
      </c>
      <c r="L20" s="113"/>
      <c r="M20" s="113"/>
      <c r="N20" s="113"/>
      <c r="O20" s="113"/>
    </row>
    <row r="21" spans="1:15" ht="51" customHeight="1" x14ac:dyDescent="0.25">
      <c r="A21" s="111" t="s">
        <v>225</v>
      </c>
      <c r="B21" s="234" t="s">
        <v>226</v>
      </c>
      <c r="C21" s="234"/>
      <c r="D21" s="113"/>
      <c r="E21" s="113"/>
      <c r="F21" s="113"/>
      <c r="G21" s="112">
        <f t="shared" si="1"/>
        <v>0</v>
      </c>
      <c r="H21" s="113"/>
      <c r="I21" s="113"/>
      <c r="J21" s="113"/>
      <c r="K21" s="112">
        <f t="shared" si="2"/>
        <v>0</v>
      </c>
      <c r="L21" s="113"/>
      <c r="M21" s="113"/>
      <c r="N21" s="113"/>
      <c r="O21" s="113"/>
    </row>
    <row r="22" spans="1:15" ht="58.5" customHeight="1" x14ac:dyDescent="0.25">
      <c r="A22" s="111" t="s">
        <v>238</v>
      </c>
      <c r="B22" s="234" t="s">
        <v>227</v>
      </c>
      <c r="C22" s="234"/>
      <c r="D22" s="113"/>
      <c r="E22" s="113"/>
      <c r="F22" s="113"/>
      <c r="G22" s="112">
        <f t="shared" si="1"/>
        <v>0</v>
      </c>
      <c r="H22" s="113"/>
      <c r="I22" s="113"/>
      <c r="J22" s="113"/>
      <c r="K22" s="112">
        <f t="shared" si="2"/>
        <v>0</v>
      </c>
      <c r="L22" s="113"/>
      <c r="M22" s="113"/>
      <c r="N22" s="113"/>
      <c r="O22" s="113"/>
    </row>
    <row r="23" spans="1:15" ht="53.25" customHeight="1" x14ac:dyDescent="0.25">
      <c r="A23" s="110">
        <v>3</v>
      </c>
      <c r="B23" s="236" t="s">
        <v>236</v>
      </c>
      <c r="C23" s="236"/>
      <c r="D23" s="112">
        <f>D24+D25+D26</f>
        <v>0</v>
      </c>
      <c r="E23" s="112">
        <f>E24+E25+E26</f>
        <v>0</v>
      </c>
      <c r="F23" s="112">
        <f>F24+F25+F26</f>
        <v>0</v>
      </c>
      <c r="G23" s="112">
        <f t="shared" si="1"/>
        <v>0</v>
      </c>
      <c r="H23" s="112">
        <f>H24+H25+H26</f>
        <v>0</v>
      </c>
      <c r="I23" s="112">
        <f>I24+I25+I26</f>
        <v>0</v>
      </c>
      <c r="J23" s="112">
        <f>J24+J25+J26</f>
        <v>0</v>
      </c>
      <c r="K23" s="112">
        <f t="shared" ref="K23" si="4">H23+I23+J23</f>
        <v>0</v>
      </c>
      <c r="L23" s="112">
        <f>L24+L25+L26</f>
        <v>0</v>
      </c>
      <c r="M23" s="112">
        <f>M24+M25+M26</f>
        <v>0</v>
      </c>
      <c r="N23" s="112">
        <f>N24+N25+N26</f>
        <v>0</v>
      </c>
      <c r="O23" s="112">
        <f>O24+O25+O26</f>
        <v>0</v>
      </c>
    </row>
    <row r="24" spans="1:15" ht="69" customHeight="1" x14ac:dyDescent="0.25">
      <c r="A24" s="111" t="s">
        <v>228</v>
      </c>
      <c r="B24" s="234" t="s">
        <v>229</v>
      </c>
      <c r="C24" s="234"/>
      <c r="D24" s="113"/>
      <c r="E24" s="113"/>
      <c r="F24" s="113"/>
      <c r="G24" s="112">
        <f t="shared" si="1"/>
        <v>0</v>
      </c>
      <c r="H24" s="113"/>
      <c r="I24" s="113"/>
      <c r="J24" s="113"/>
      <c r="K24" s="112">
        <f t="shared" si="2"/>
        <v>0</v>
      </c>
      <c r="L24" s="113"/>
      <c r="M24" s="113"/>
      <c r="N24" s="113"/>
      <c r="O24" s="113"/>
    </row>
    <row r="25" spans="1:15" ht="66.75" customHeight="1" x14ac:dyDescent="0.25">
      <c r="A25" s="111" t="s">
        <v>230</v>
      </c>
      <c r="B25" s="234" t="s">
        <v>231</v>
      </c>
      <c r="C25" s="234"/>
      <c r="D25" s="113"/>
      <c r="E25" s="113"/>
      <c r="F25" s="113"/>
      <c r="G25" s="112">
        <f t="shared" si="1"/>
        <v>0</v>
      </c>
      <c r="H25" s="113"/>
      <c r="I25" s="113"/>
      <c r="J25" s="113"/>
      <c r="K25" s="112">
        <f t="shared" si="2"/>
        <v>0</v>
      </c>
      <c r="L25" s="113"/>
      <c r="M25" s="113"/>
      <c r="N25" s="113"/>
      <c r="O25" s="113"/>
    </row>
    <row r="26" spans="1:15" ht="69.75" customHeight="1" x14ac:dyDescent="0.25">
      <c r="A26" s="111" t="s">
        <v>232</v>
      </c>
      <c r="B26" s="234" t="s">
        <v>233</v>
      </c>
      <c r="C26" s="234"/>
      <c r="D26" s="113"/>
      <c r="E26" s="113"/>
      <c r="F26" s="113"/>
      <c r="G26" s="112">
        <f t="shared" si="1"/>
        <v>0</v>
      </c>
      <c r="H26" s="113"/>
      <c r="I26" s="113"/>
      <c r="J26" s="113"/>
      <c r="K26" s="112">
        <f t="shared" si="2"/>
        <v>0</v>
      </c>
      <c r="L26" s="113"/>
      <c r="M26" s="113"/>
      <c r="N26" s="113"/>
      <c r="O26" s="113"/>
    </row>
    <row r="27" spans="1:15" x14ac:dyDescent="0.25">
      <c r="A27" s="231" t="s">
        <v>172</v>
      </c>
      <c r="B27" s="231"/>
      <c r="C27" s="231"/>
      <c r="D27" s="112">
        <f>D8+D12+D23</f>
        <v>0</v>
      </c>
      <c r="E27" s="112">
        <f t="shared" ref="E27:O27" si="5">E8+E12+E23</f>
        <v>0</v>
      </c>
      <c r="F27" s="112">
        <f t="shared" si="5"/>
        <v>0</v>
      </c>
      <c r="G27" s="112">
        <f t="shared" si="5"/>
        <v>0</v>
      </c>
      <c r="H27" s="112">
        <f t="shared" si="5"/>
        <v>0</v>
      </c>
      <c r="I27" s="112">
        <f t="shared" si="5"/>
        <v>0</v>
      </c>
      <c r="J27" s="112">
        <f t="shared" si="5"/>
        <v>0</v>
      </c>
      <c r="K27" s="112">
        <f t="shared" si="5"/>
        <v>0</v>
      </c>
      <c r="L27" s="112">
        <f t="shared" si="5"/>
        <v>0</v>
      </c>
      <c r="M27" s="112">
        <f t="shared" si="5"/>
        <v>0</v>
      </c>
      <c r="N27" s="112">
        <f t="shared" si="5"/>
        <v>0</v>
      </c>
      <c r="O27" s="112">
        <f t="shared" si="5"/>
        <v>0</v>
      </c>
    </row>
    <row r="29" spans="1:15" x14ac:dyDescent="0.25">
      <c r="A29" s="227" t="s">
        <v>249</v>
      </c>
      <c r="B29" s="227"/>
      <c r="C29" s="227"/>
      <c r="D29" s="227"/>
      <c r="E29" s="227"/>
      <c r="F29" s="227"/>
      <c r="G29" s="227"/>
      <c r="H29" s="227"/>
      <c r="I29" s="227"/>
      <c r="J29" s="227"/>
      <c r="K29" s="227"/>
      <c r="L29" s="227"/>
      <c r="M29" s="227"/>
      <c r="N29" s="227"/>
      <c r="O29" s="227"/>
    </row>
    <row r="30" spans="1:15" x14ac:dyDescent="0.25">
      <c r="A30" s="227" t="s">
        <v>250</v>
      </c>
      <c r="B30" s="227"/>
      <c r="C30" s="227"/>
      <c r="D30" s="227"/>
      <c r="E30" s="227"/>
      <c r="F30" s="227"/>
      <c r="G30" s="227"/>
      <c r="H30" s="227"/>
      <c r="I30" s="227"/>
      <c r="J30" s="227"/>
      <c r="K30" s="227"/>
      <c r="L30" s="227"/>
      <c r="M30" s="227"/>
      <c r="N30" s="227"/>
      <c r="O30" s="227"/>
    </row>
    <row r="31" spans="1:15" x14ac:dyDescent="0.25">
      <c r="A31" s="227" t="s">
        <v>251</v>
      </c>
      <c r="B31" s="227"/>
      <c r="C31" s="227"/>
      <c r="D31" s="227"/>
      <c r="E31" s="227"/>
      <c r="F31" s="227"/>
      <c r="G31" s="227"/>
      <c r="H31" s="227"/>
      <c r="I31" s="227"/>
      <c r="J31" s="227"/>
      <c r="K31" s="227"/>
      <c r="L31" s="227"/>
      <c r="M31" s="227"/>
      <c r="N31" s="227"/>
      <c r="O31" s="227"/>
    </row>
    <row r="32" spans="1:15" ht="21" customHeight="1" x14ac:dyDescent="0.25">
      <c r="A32" s="228"/>
      <c r="B32" s="228"/>
      <c r="C32" s="228"/>
      <c r="D32" s="228"/>
      <c r="E32" s="228"/>
      <c r="F32" s="228"/>
      <c r="G32" s="228"/>
      <c r="H32" s="228"/>
      <c r="I32" s="228"/>
      <c r="J32" s="228"/>
      <c r="K32" s="228"/>
      <c r="L32" s="228"/>
      <c r="M32" s="228"/>
      <c r="N32" s="228"/>
      <c r="O32" s="228"/>
    </row>
    <row r="33" spans="1:15" x14ac:dyDescent="0.25">
      <c r="A33" s="226" t="s">
        <v>188</v>
      </c>
      <c r="B33" s="226"/>
      <c r="C33" s="226"/>
      <c r="D33" s="226"/>
      <c r="E33" s="226"/>
      <c r="F33" s="226"/>
      <c r="G33" s="226"/>
      <c r="H33" s="226"/>
      <c r="I33" s="226"/>
      <c r="J33" s="226"/>
      <c r="K33" s="226"/>
      <c r="L33" s="226"/>
      <c r="M33" s="226"/>
      <c r="N33" s="226"/>
      <c r="O33" s="226"/>
    </row>
  </sheetData>
  <sheetProtection algorithmName="SHA-512" hashValue="0Bg2xeEAEsyHva6ctpWPtK+Qn48rjB0HUP3cZOe6Hc4cQ394Jz0WON1ajRy02V6v1xq5Y3VLfEBpSmpC9ch8yQ==" saltValue="CeTW33Zpbth1yheAxbFARw==" spinCount="100000" sheet="1" objects="1" scenarios="1" selectLockedCells="1"/>
  <mergeCells count="47">
    <mergeCell ref="B26:C26"/>
    <mergeCell ref="B25:C25"/>
    <mergeCell ref="B24:C24"/>
    <mergeCell ref="A1:O1"/>
    <mergeCell ref="E2:F2"/>
    <mergeCell ref="G2:H2"/>
    <mergeCell ref="I2:J2"/>
    <mergeCell ref="B7:C7"/>
    <mergeCell ref="B8:C8"/>
    <mergeCell ref="L4:O4"/>
    <mergeCell ref="E5:E6"/>
    <mergeCell ref="F5:F6"/>
    <mergeCell ref="I5:I6"/>
    <mergeCell ref="J5:J6"/>
    <mergeCell ref="L5:L6"/>
    <mergeCell ref="M5:M6"/>
    <mergeCell ref="A27:C27"/>
    <mergeCell ref="B9:C9"/>
    <mergeCell ref="B11:C11"/>
    <mergeCell ref="B10:C10"/>
    <mergeCell ref="B18:C18"/>
    <mergeCell ref="B17:C17"/>
    <mergeCell ref="B16:C16"/>
    <mergeCell ref="B15:C15"/>
    <mergeCell ref="B14:C14"/>
    <mergeCell ref="B12:C12"/>
    <mergeCell ref="B23:C23"/>
    <mergeCell ref="B13:C13"/>
    <mergeCell ref="B22:C22"/>
    <mergeCell ref="B21:C21"/>
    <mergeCell ref="B20:C20"/>
    <mergeCell ref="B19:C19"/>
    <mergeCell ref="N5:N6"/>
    <mergeCell ref="O5:O6"/>
    <mergeCell ref="A4:A6"/>
    <mergeCell ref="B4:C6"/>
    <mergeCell ref="D4:F4"/>
    <mergeCell ref="G4:G6"/>
    <mergeCell ref="H4:J4"/>
    <mergeCell ref="K4:K6"/>
    <mergeCell ref="D5:D6"/>
    <mergeCell ref="H5:H6"/>
    <mergeCell ref="A33:O33"/>
    <mergeCell ref="A31:O31"/>
    <mergeCell ref="A30:O30"/>
    <mergeCell ref="A29:O29"/>
    <mergeCell ref="A32:O32"/>
  </mergeCells>
  <conditionalFormatting sqref="A32:O32">
    <cfRule type="cellIs" dxfId="5" priority="1" operator="equal">
      <formula>0</formula>
    </cfRule>
  </conditionalFormatting>
  <pageMargins left="0.7" right="0.7" top="0.75" bottom="0.75" header="0.3" footer="0.3"/>
  <pageSetup paperSize="9" scale="95"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Аркуш4">
    <tabColor theme="5" tint="0.39997558519241921"/>
  </sheetPr>
  <dimension ref="A1:W46"/>
  <sheetViews>
    <sheetView view="pageBreakPreview" zoomScaleNormal="100" zoomScaleSheetLayoutView="100" workbookViewId="0">
      <selection activeCell="G12" sqref="G12"/>
    </sheetView>
  </sheetViews>
  <sheetFormatPr defaultRowHeight="15" x14ac:dyDescent="0.25"/>
  <cols>
    <col min="1" max="5" width="19.42578125" customWidth="1"/>
    <col min="6" max="6" width="6.5703125" customWidth="1"/>
    <col min="7" max="7" width="19.42578125" customWidth="1"/>
    <col min="8" max="8" width="4.5703125" customWidth="1"/>
    <col min="9" max="9" width="16.42578125" customWidth="1"/>
    <col min="10" max="10" width="5.28515625" customWidth="1"/>
    <col min="11" max="11" width="30.5703125" customWidth="1"/>
    <col min="14" max="14" width="11" customWidth="1"/>
    <col min="15" max="15" width="11.7109375" customWidth="1"/>
    <col min="16" max="17" width="11.140625" customWidth="1"/>
    <col min="18" max="18" width="11.5703125" customWidth="1"/>
    <col min="19" max="19" width="11.140625" customWidth="1"/>
    <col min="20" max="20" width="11" customWidth="1"/>
    <col min="21" max="21" width="10.7109375" customWidth="1"/>
    <col min="22" max="22" width="10.85546875" customWidth="1"/>
    <col min="23" max="23" width="10.7109375" customWidth="1"/>
  </cols>
  <sheetData>
    <row r="1" spans="1:23" ht="51" customHeight="1" x14ac:dyDescent="0.25">
      <c r="A1" s="237" t="s">
        <v>146</v>
      </c>
      <c r="B1" s="237"/>
      <c r="C1" s="237"/>
      <c r="D1" s="237"/>
      <c r="E1" s="237"/>
      <c r="F1" s="131"/>
      <c r="G1" s="49"/>
      <c r="H1" s="49"/>
    </row>
    <row r="2" spans="1:23" ht="32.25" customHeight="1" x14ac:dyDescent="0.25">
      <c r="A2" s="71" t="s">
        <v>75</v>
      </c>
      <c r="B2" s="69">
        <f>'Акт реалізованих заходів'!$C$4</f>
        <v>0</v>
      </c>
      <c r="C2" s="48" t="s">
        <v>29</v>
      </c>
      <c r="D2" s="47">
        <f>'Акт реалізованих заходів'!$E$4</f>
        <v>0</v>
      </c>
      <c r="E2" s="46"/>
      <c r="F2" s="46"/>
      <c r="G2" s="46"/>
      <c r="H2" s="46"/>
    </row>
    <row r="3" spans="1:23" ht="57" customHeight="1" x14ac:dyDescent="0.3">
      <c r="A3" s="251" t="str">
        <f>'Акт реалізованих заходів'!$A$8&amp;" "&amp;'Акт реалізованих заходів'!$C$14</f>
        <v xml:space="preserve"> </v>
      </c>
      <c r="B3" s="251"/>
      <c r="C3" s="251"/>
      <c r="D3" s="251"/>
      <c r="E3" s="251"/>
      <c r="F3" s="146"/>
      <c r="G3" s="45"/>
      <c r="H3" s="45"/>
      <c r="I3" s="44"/>
      <c r="J3" s="44"/>
    </row>
    <row r="4" spans="1:23" ht="21" customHeight="1" x14ac:dyDescent="0.25">
      <c r="A4" s="252" t="s">
        <v>41</v>
      </c>
      <c r="B4" s="252"/>
      <c r="C4" s="252"/>
      <c r="D4" s="252"/>
      <c r="E4" s="252"/>
      <c r="F4" s="147"/>
      <c r="G4" s="43"/>
      <c r="H4" s="43"/>
    </row>
    <row r="5" spans="1:23" ht="22.5" customHeight="1" x14ac:dyDescent="0.25">
      <c r="A5" s="39"/>
      <c r="B5" s="39"/>
      <c r="C5" s="42" t="s">
        <v>40</v>
      </c>
      <c r="D5" s="156">
        <f>IF('Акт реалізованих заходів'!$C$5=Звіт!$L$8,"лютого",IF('Акт реалізованих заходів'!$C$5=Звіт!$M$8,"березня",IF('Акт реалізованих заходів'!$C$5=Звіт!$N$8,"квітня",IF('Акт реалізованих заходів'!$C$5=Звіт!$O$8,"травня",IF('Акт реалізованих заходів'!$C$5=Звіт!$P$8,"червня",IF('Акт реалізованих заходів'!$C$5=Звіт!$Q$8,"липня",IF('Акт реалізованих заходів'!$C$5=Звіт!$R$8,"серпня",IF('Акт реалізованих заходів'!$C$5=Звіт!$S$8,"вересня",IF('Акт реалізованих заходів'!$C$5=Звіт!$T$8,"жовтня",IF('Акт реалізованих заходів'!$C$5=Звіт!$U$8,"листопада",IF('Акт реалізованих заходів'!$C$5=Звіт!$V$8,"грудня",IF('Акт реалізованих заходів'!$C$5=Звіт!$W$8,"січня",0))))))))))))</f>
        <v>0</v>
      </c>
      <c r="E5" s="157">
        <f>IF('Акт реалізованих заходів'!$C$5=Звіт!$L$8,"2025 року",IF('Акт реалізованих заходів'!$C$5=Звіт!$M$8,"2025 року",IF('Акт реалізованих заходів'!$C$5=Звіт!$N$8,"2025 року",IF('Акт реалізованих заходів'!$C$5=Звіт!$O$8,"2025 року",IF('Акт реалізованих заходів'!$C$5=Звіт!$P$8,"2025 року",IF('Акт реалізованих заходів'!$C$5=Звіт!$Q$8,"2025 року",IF('Акт реалізованих заходів'!$C$5=Звіт!$R$8,"2025 року",IF('Акт реалізованих заходів'!$C$5=Звіт!$S$8,"2025 року",IF('Акт реалізованих заходів'!$C$5=Звіт!$T$8,"2025 року",IF('Акт реалізованих заходів'!$C$5=Звіт!$U$8,"2025 року",IF('Акт реалізованих заходів'!$C$5=Звіт!$V$8,"2025 року",IF('Акт реалізованих заходів'!$C$5=Звіт!$W$8,"2026 року",0))))))))))))</f>
        <v>0</v>
      </c>
      <c r="F5" s="130"/>
      <c r="G5" s="39"/>
      <c r="H5" s="132"/>
    </row>
    <row r="6" spans="1:23" ht="15" customHeight="1" x14ac:dyDescent="0.25">
      <c r="A6" s="39"/>
      <c r="B6" s="39"/>
      <c r="C6" s="40"/>
      <c r="D6" s="41"/>
      <c r="E6" s="40"/>
      <c r="F6" s="40"/>
      <c r="G6" s="39"/>
      <c r="H6" s="132"/>
    </row>
    <row r="7" spans="1:23" ht="30.75" customHeight="1" x14ac:dyDescent="0.25">
      <c r="A7" s="254" t="s">
        <v>17</v>
      </c>
      <c r="B7" s="254" t="s">
        <v>39</v>
      </c>
      <c r="C7" s="253" t="s">
        <v>38</v>
      </c>
      <c r="D7" s="257" t="s">
        <v>144</v>
      </c>
      <c r="E7" s="253" t="s">
        <v>37</v>
      </c>
      <c r="F7" s="148"/>
      <c r="G7" s="30"/>
      <c r="H7" s="30"/>
      <c r="K7" s="248" t="s">
        <v>69</v>
      </c>
      <c r="L7" s="248"/>
      <c r="M7" s="248"/>
      <c r="N7" s="248"/>
      <c r="O7" s="248"/>
      <c r="P7" s="248"/>
      <c r="Q7" s="248"/>
      <c r="R7" s="248"/>
      <c r="S7" s="248"/>
      <c r="T7" s="248"/>
      <c r="U7" s="248"/>
      <c r="V7" s="248"/>
      <c r="W7" s="248"/>
    </row>
    <row r="8" spans="1:23" ht="51" customHeight="1" thickBot="1" x14ac:dyDescent="0.3">
      <c r="A8" s="255"/>
      <c r="B8" s="255"/>
      <c r="C8" s="253"/>
      <c r="D8" s="258"/>
      <c r="E8" s="253"/>
      <c r="F8" s="148"/>
      <c r="G8" s="194" t="s">
        <v>38</v>
      </c>
      <c r="H8" s="30"/>
      <c r="I8" s="194" t="s">
        <v>263</v>
      </c>
      <c r="J8" s="139"/>
      <c r="K8" s="76" t="s">
        <v>264</v>
      </c>
      <c r="L8" s="140" t="s">
        <v>58</v>
      </c>
      <c r="M8" s="140" t="s">
        <v>59</v>
      </c>
      <c r="N8" s="140" t="s">
        <v>60</v>
      </c>
      <c r="O8" s="141" t="s">
        <v>61</v>
      </c>
      <c r="P8" s="141" t="s">
        <v>62</v>
      </c>
      <c r="Q8" s="141" t="s">
        <v>63</v>
      </c>
      <c r="R8" s="141" t="s">
        <v>64</v>
      </c>
      <c r="S8" s="141" t="s">
        <v>65</v>
      </c>
      <c r="T8" s="141" t="s">
        <v>66</v>
      </c>
      <c r="U8" s="141" t="s">
        <v>67</v>
      </c>
      <c r="V8" s="141" t="s">
        <v>68</v>
      </c>
      <c r="W8" s="141" t="s">
        <v>73</v>
      </c>
    </row>
    <row r="9" spans="1:23" ht="77.25" customHeight="1" thickBot="1" x14ac:dyDescent="0.3">
      <c r="A9" s="255"/>
      <c r="B9" s="255"/>
      <c r="C9" s="253"/>
      <c r="D9" s="258"/>
      <c r="E9" s="253"/>
      <c r="F9" s="148"/>
      <c r="G9" s="194"/>
      <c r="H9" s="30"/>
      <c r="I9" s="194"/>
      <c r="J9" s="129"/>
      <c r="K9" s="135" t="s">
        <v>70</v>
      </c>
      <c r="L9" s="143">
        <v>23</v>
      </c>
      <c r="M9" s="144">
        <v>20</v>
      </c>
      <c r="N9" s="144">
        <v>21</v>
      </c>
      <c r="O9" s="144">
        <v>22</v>
      </c>
      <c r="P9" s="144">
        <v>22</v>
      </c>
      <c r="Q9" s="144">
        <v>21</v>
      </c>
      <c r="R9" s="144">
        <v>23</v>
      </c>
      <c r="S9" s="144">
        <v>21</v>
      </c>
      <c r="T9" s="144">
        <v>22</v>
      </c>
      <c r="U9" s="144">
        <v>4</v>
      </c>
      <c r="V9" s="144"/>
      <c r="W9" s="145"/>
    </row>
    <row r="10" spans="1:23" ht="73.5" customHeight="1" x14ac:dyDescent="0.25">
      <c r="A10" s="255"/>
      <c r="B10" s="255"/>
      <c r="C10" s="253"/>
      <c r="D10" s="258"/>
      <c r="E10" s="253"/>
      <c r="F10" s="148"/>
      <c r="G10" s="194"/>
      <c r="H10" s="30"/>
      <c r="I10" s="194"/>
      <c r="J10" s="129"/>
      <c r="K10" s="136" t="s">
        <v>265</v>
      </c>
      <c r="L10" s="142">
        <f>L9*8*$B$12</f>
        <v>184</v>
      </c>
      <c r="M10" s="142">
        <f t="shared" ref="M10:U10" si="0">M9*8*$B$12</f>
        <v>160</v>
      </c>
      <c r="N10" s="142">
        <f t="shared" si="0"/>
        <v>168</v>
      </c>
      <c r="O10" s="142">
        <f t="shared" si="0"/>
        <v>176</v>
      </c>
      <c r="P10" s="142">
        <f t="shared" si="0"/>
        <v>176</v>
      </c>
      <c r="Q10" s="142">
        <f t="shared" si="0"/>
        <v>168</v>
      </c>
      <c r="R10" s="142">
        <f t="shared" si="0"/>
        <v>184</v>
      </c>
      <c r="S10" s="142">
        <f t="shared" si="0"/>
        <v>168</v>
      </c>
      <c r="T10" s="142">
        <f t="shared" si="0"/>
        <v>176</v>
      </c>
      <c r="U10" s="142">
        <f t="shared" si="0"/>
        <v>32</v>
      </c>
      <c r="V10" s="142">
        <f t="shared" ref="V10" si="1">V9*8*$B$12</f>
        <v>0</v>
      </c>
      <c r="W10" s="142">
        <f t="shared" ref="W10" si="2">W9*8*$B$12</f>
        <v>0</v>
      </c>
    </row>
    <row r="11" spans="1:23" ht="41.25" customHeight="1" thickBot="1" x14ac:dyDescent="0.3">
      <c r="A11" s="256"/>
      <c r="B11" s="256"/>
      <c r="C11" s="253"/>
      <c r="D11" s="259"/>
      <c r="E11" s="253"/>
      <c r="F11" s="148"/>
      <c r="G11" s="260"/>
      <c r="H11" s="30"/>
      <c r="I11" s="260"/>
      <c r="J11" s="129"/>
      <c r="K11" s="136" t="s">
        <v>266</v>
      </c>
      <c r="L11" s="137" t="e">
        <f>L9*8*$B$13</f>
        <v>#VALUE!</v>
      </c>
      <c r="M11" s="137" t="e">
        <f t="shared" ref="M11:W11" si="3">M9*8*$B$13</f>
        <v>#VALUE!</v>
      </c>
      <c r="N11" s="137" t="e">
        <f t="shared" si="3"/>
        <v>#VALUE!</v>
      </c>
      <c r="O11" s="137" t="e">
        <f t="shared" si="3"/>
        <v>#VALUE!</v>
      </c>
      <c r="P11" s="137" t="e">
        <f t="shared" si="3"/>
        <v>#VALUE!</v>
      </c>
      <c r="Q11" s="137" t="e">
        <f t="shared" si="3"/>
        <v>#VALUE!</v>
      </c>
      <c r="R11" s="137" t="e">
        <f t="shared" si="3"/>
        <v>#VALUE!</v>
      </c>
      <c r="S11" s="137" t="e">
        <f t="shared" si="3"/>
        <v>#VALUE!</v>
      </c>
      <c r="T11" s="137" t="e">
        <f t="shared" si="3"/>
        <v>#VALUE!</v>
      </c>
      <c r="U11" s="137" t="e">
        <f t="shared" si="3"/>
        <v>#VALUE!</v>
      </c>
      <c r="V11" s="137" t="e">
        <f t="shared" si="3"/>
        <v>#VALUE!</v>
      </c>
      <c r="W11" s="137" t="e">
        <f t="shared" si="3"/>
        <v>#VALUE!</v>
      </c>
    </row>
    <row r="12" spans="1:23" ht="80.25" customHeight="1" thickBot="1" x14ac:dyDescent="0.3">
      <c r="A12" s="37" t="s">
        <v>36</v>
      </c>
      <c r="B12" s="36">
        <v>1</v>
      </c>
      <c r="C12" s="36">
        <f>IF('Акт реалізованих заходів'!E47=0,IF(G12=0,0,"заходи в Акті реалізованих заходів не внесені!"),IF(G12=0,"не вказана к-ть отримувачів послуги (колонка G)!",G12))</f>
        <v>0</v>
      </c>
      <c r="D12" s="159" t="str">
        <f>IF('Акт реалізованих заходів'!$C$5=Звіт!$L$8,L10,IF('Акт реалізованих заходів'!$C$5=Звіт!$M$8,M10,IF('Акт реалізованих заходів'!$C$5=Звіт!$N$8,N10,IF('Акт реалізованих заходів'!$C$5=Звіт!$O$8,O10,IF('Акт реалізованих заходів'!$C$5=Звіт!$P$8,P10,IF('Акт реалізованих заходів'!$C$5=Звіт!$Q$8,Q10,IF('Акт реалізованих заходів'!$C$5=Звіт!$R$8,R10,IF('Акт реалізованих заходів'!$C$5=Звіт!$S$8,S10,IF('Акт реалізованих заходів'!$C$5=Звіт!$T$8,T10,IF('Акт реалізованих заходів'!$C$5=Звіт!$U$8,U10,IF('Акт реалізованих заходів'!$C$5=Звіт!$V$8,V10,IF('Акт реалізованих заходів'!$C$5=Звіт!$W$8,W10,"назва місяця в Акті РЗ, кількість фахівців у Звіті?"))))))))))))</f>
        <v>назва місяця в Акті РЗ, кількість фахівців у Звіті?</v>
      </c>
      <c r="E12" s="159" t="e">
        <f>IF('Акт реалізованих заходів'!G46&gt;'Акт реалізованих заходів'!H46,'Акт реалізованих заходів'!H46,'Акт реалізованих заходів'!G46)</f>
        <v>#VALUE!</v>
      </c>
      <c r="F12" s="149"/>
      <c r="G12" s="153"/>
      <c r="H12" s="30"/>
      <c r="I12" s="152"/>
      <c r="J12" s="15"/>
      <c r="K12" s="138" t="s">
        <v>267</v>
      </c>
      <c r="L12" s="137" t="e">
        <f>L9*8*$B$14</f>
        <v>#VALUE!</v>
      </c>
      <c r="M12" s="137" t="e">
        <f t="shared" ref="M12:W12" si="4">M9*8*$B$14</f>
        <v>#VALUE!</v>
      </c>
      <c r="N12" s="137" t="e">
        <f t="shared" si="4"/>
        <v>#VALUE!</v>
      </c>
      <c r="O12" s="137" t="e">
        <f t="shared" si="4"/>
        <v>#VALUE!</v>
      </c>
      <c r="P12" s="137" t="e">
        <f t="shared" si="4"/>
        <v>#VALUE!</v>
      </c>
      <c r="Q12" s="137" t="e">
        <f t="shared" si="4"/>
        <v>#VALUE!</v>
      </c>
      <c r="R12" s="137" t="e">
        <f t="shared" si="4"/>
        <v>#VALUE!</v>
      </c>
      <c r="S12" s="137" t="e">
        <f t="shared" si="4"/>
        <v>#VALUE!</v>
      </c>
      <c r="T12" s="137" t="e">
        <f t="shared" si="4"/>
        <v>#VALUE!</v>
      </c>
      <c r="U12" s="137" t="e">
        <f t="shared" si="4"/>
        <v>#VALUE!</v>
      </c>
      <c r="V12" s="137" t="e">
        <f t="shared" si="4"/>
        <v>#VALUE!</v>
      </c>
      <c r="W12" s="137" t="e">
        <f t="shared" si="4"/>
        <v>#VALUE!</v>
      </c>
    </row>
    <row r="13" spans="1:23" ht="75.75" customHeight="1" x14ac:dyDescent="0.25">
      <c r="A13" s="37" t="s">
        <v>35</v>
      </c>
      <c r="B13" s="36" t="str">
        <f>IF($I$12=1,1,IF($I$12=1.3,2,IF($I$12=1.6,2,IF($I$12=2.1,4,IF($I$12=2.5,4,"не вказаний коефіцієнт тер. громади")))))</f>
        <v>не вказаний коефіцієнт тер. громади</v>
      </c>
      <c r="C13" s="36">
        <f>IF('Акт реалізованих заходів'!E144=0,IF(G13=0,0,"заходи в Акті реалізованих заходів не внесені!"),IF(G13=0,"не вказана к-ть отримувачів послуги (колонка G)!",G13))</f>
        <v>0</v>
      </c>
      <c r="D13" s="159" t="str">
        <f>IF('Акт реалізованих заходів'!$C$5=Звіт!$L$8,L11,IF('Акт реалізованих заходів'!$C$5=Звіт!$M$8,M11,IF('Акт реалізованих заходів'!$C$5=Звіт!$N$8,N11,IF('Акт реалізованих заходів'!$C$5=Звіт!$O$8,O11,IF('Акт реалізованих заходів'!$C$5=Звіт!$P$8,P11,IF('Акт реалізованих заходів'!$C$5=Звіт!$Q$8,Q11,IF('Акт реалізованих заходів'!$C$5=Звіт!$R$8,R11,IF('Акт реалізованих заходів'!$C$5=Звіт!$S$8,S11,IF('Акт реалізованих заходів'!$C$5=Звіт!$T$8,T11,IF('Акт реалізованих заходів'!$C$5=Звіт!$U$8,U11,IF('Акт реалізованих заходів'!$C$5=Звіт!$V$8,V11,IF('Акт реалізованих заходів'!$C$5=Звіт!$W$8,W11,"назва місяця в Акті РЗ, кількість фахівців у Звіті?"))))))))))))</f>
        <v>назва місяця в Акті РЗ, кількість фахівців у Звіті?</v>
      </c>
      <c r="E13" s="159" t="e">
        <f>IF('Акт реалізованих заходів'!G71&gt;'Акт реалізованих заходів'!H71,'Акт реалізованих заходів'!H71,'Акт реалізованих заходів'!G71)+IF('Акт реалізованих заходів'!G95&gt;'Акт реалізованих заходів'!H95,'Акт реалізованих заходів'!H95,'Акт реалізованих заходів'!G95)+IF('Акт реалізованих заходів'!G119&gt;'Акт реалізованих заходів'!H119,'Акт реалізованих заходів'!H119,'Акт реалізованих заходів'!G119)+IF('Акт реалізованих заходів'!G143&gt;'Акт реалізованих заходів'!H143,'Акт реалізованих заходів'!H143,'Акт реалізованих заходів'!G143)</f>
        <v>#VALUE!</v>
      </c>
      <c r="F13" s="149"/>
      <c r="G13" s="154"/>
      <c r="H13" s="30"/>
      <c r="I13" s="35"/>
      <c r="J13" s="35"/>
      <c r="K13" s="38"/>
      <c r="L13" s="35"/>
    </row>
    <row r="14" spans="1:23" ht="74.25" customHeight="1" thickBot="1" x14ac:dyDescent="0.3">
      <c r="A14" s="37" t="s">
        <v>34</v>
      </c>
      <c r="B14" s="36" t="str">
        <f>IF($I$12=1,1,IF($I$12=1.3,1,IF($I$12=1.6,2,IF($I$12=2.1,2,IF($I$12=2.5,3,"не вказаний коефіцієнт тер. громади")))))</f>
        <v>не вказаний коефіцієнт тер. громади</v>
      </c>
      <c r="C14" s="36">
        <f>IF('Акт реалізованих заходів'!E280=0,IF(G14=0,0,"заходи в Акті реалізованих заходів не внесені!"),IF(G14=0,"не вказана к-ть отримувачів послуги (колонка G)!",G14))</f>
        <v>0</v>
      </c>
      <c r="D14" s="159" t="str">
        <f>IF('Акт реалізованих заходів'!$C$5=Звіт!$L$8,L12,IF('Акт реалізованих заходів'!$C$5=Звіт!$M$8,M12,IF('Акт реалізованих заходів'!$C$5=Звіт!$N$8,N12,IF('Акт реалізованих заходів'!$C$5=Звіт!$O$8,O12,IF('Акт реалізованих заходів'!$C$5=Звіт!$P$8,P12,IF('Акт реалізованих заходів'!$C$5=Звіт!$Q$8,Q12,IF('Акт реалізованих заходів'!$C$5=Звіт!$R$8,R12,IF('Акт реалізованих заходів'!$C$5=Звіт!$S$8,S12,IF('Акт реалізованих заходів'!$C$5=Звіт!$T$8,T12,IF('Акт реалізованих заходів'!$C$5=Звіт!$U$8,U12,IF('Акт реалізованих заходів'!$C$5=Звіт!$V$8,V12,IF('Акт реалізованих заходів'!$C$5=Звіт!$W$8,W12,"назва місяця в Акті РЗ, кількість фахівців у Звіті?"))))))))))))</f>
        <v>назва місяця в Акті РЗ, кількість фахівців у Звіті?</v>
      </c>
      <c r="E14" s="159" t="e">
        <f>IF('Акт реалізованих заходів'!G189&gt;'Акт реалізованих заходів'!H189,'Акт реалізованих заходів'!H189,'Акт реалізованих заходів'!G189)+IF('Акт реалізованих заходів'!G234&gt;'Акт реалізованих заходів'!H234,'Акт реалізованих заходів'!H234,'Акт реалізованих заходів'!G234)+IF('Акт реалізованих заходів'!G279&gt;'Акт реалізованих заходів'!H279,'Акт реалізованих заходів'!H279,'Акт реалізованих заходів'!G279)</f>
        <v>#VALUE!</v>
      </c>
      <c r="F14" s="149"/>
      <c r="G14" s="155"/>
      <c r="H14" s="30"/>
      <c r="I14" s="35"/>
      <c r="J14" s="35"/>
      <c r="K14" s="35"/>
      <c r="L14" s="35"/>
    </row>
    <row r="15" spans="1:23" ht="18.75" x14ac:dyDescent="0.25">
      <c r="A15" s="34" t="s">
        <v>33</v>
      </c>
      <c r="B15" s="72" t="s">
        <v>5</v>
      </c>
      <c r="C15" s="72" t="s">
        <v>5</v>
      </c>
      <c r="D15" s="160">
        <f>SUM(D12:D14)</f>
        <v>0</v>
      </c>
      <c r="E15" s="160" t="e">
        <f>SUM(E12:E14)</f>
        <v>#VALUE!</v>
      </c>
      <c r="F15" s="150"/>
      <c r="G15" s="30"/>
      <c r="H15" s="30"/>
    </row>
    <row r="16" spans="1:23" ht="216.75" customHeight="1" x14ac:dyDescent="0.25">
      <c r="A16" s="249" t="s">
        <v>145</v>
      </c>
      <c r="B16" s="250"/>
      <c r="C16" s="250"/>
      <c r="D16" s="250"/>
      <c r="E16" s="250"/>
      <c r="F16" s="133"/>
      <c r="G16" s="30"/>
      <c r="H16" s="30"/>
    </row>
    <row r="17" spans="1:8" ht="27.75" customHeight="1" x14ac:dyDescent="0.25">
      <c r="A17" s="33" t="s">
        <v>23</v>
      </c>
      <c r="B17" s="243">
        <f>'Акт реалізованих заходів'!$C$286</f>
        <v>0</v>
      </c>
      <c r="C17" s="243"/>
      <c r="D17" s="243"/>
      <c r="E17" s="32"/>
      <c r="F17" s="151"/>
      <c r="G17" s="30"/>
      <c r="H17" s="30"/>
    </row>
    <row r="18" spans="1:8" ht="15" customHeight="1" x14ac:dyDescent="0.25">
      <c r="A18" s="31"/>
      <c r="B18" s="31" t="s">
        <v>26</v>
      </c>
      <c r="C18" s="31"/>
      <c r="D18" s="31"/>
      <c r="E18" s="31" t="s">
        <v>24</v>
      </c>
      <c r="F18" s="31"/>
      <c r="G18" s="30"/>
      <c r="H18" s="30"/>
    </row>
    <row r="19" spans="1:8" ht="31.5" customHeight="1" x14ac:dyDescent="0.25">
      <c r="A19" s="33" t="s">
        <v>25</v>
      </c>
      <c r="B19" s="243">
        <f>'Акт реалізованих заходів'!$C$288</f>
        <v>0</v>
      </c>
      <c r="C19" s="243"/>
      <c r="D19" s="243"/>
      <c r="E19" s="32"/>
      <c r="F19" s="151"/>
      <c r="G19" s="30"/>
      <c r="H19" s="30"/>
    </row>
    <row r="20" spans="1:8" ht="15.75" x14ac:dyDescent="0.25">
      <c r="A20" s="30"/>
      <c r="B20" s="31" t="s">
        <v>26</v>
      </c>
      <c r="C20" s="31"/>
      <c r="D20" s="31"/>
      <c r="E20" s="31" t="s">
        <v>24</v>
      </c>
      <c r="F20" s="31"/>
      <c r="G20" s="30"/>
      <c r="H20" s="30"/>
    </row>
    <row r="21" spans="1:8" x14ac:dyDescent="0.25">
      <c r="A21" s="244"/>
      <c r="B21" s="244"/>
      <c r="C21" s="244"/>
      <c r="D21" s="244"/>
      <c r="E21" s="30"/>
      <c r="F21" s="30"/>
      <c r="G21" s="30"/>
      <c r="H21" s="30"/>
    </row>
    <row r="22" spans="1:8" x14ac:dyDescent="0.25">
      <c r="A22" s="244"/>
      <c r="B22" s="244"/>
      <c r="C22" s="244"/>
      <c r="D22" s="244"/>
      <c r="E22" s="30"/>
      <c r="F22" s="30"/>
      <c r="G22" s="30"/>
      <c r="H22" s="30"/>
    </row>
    <row r="23" spans="1:8" ht="48.6" customHeight="1" x14ac:dyDescent="0.25">
      <c r="A23" s="245"/>
      <c r="B23" s="246"/>
      <c r="C23" s="247"/>
      <c r="D23" s="244"/>
      <c r="E23" s="30"/>
      <c r="F23" s="30"/>
      <c r="G23" s="30"/>
      <c r="H23" s="30"/>
    </row>
    <row r="24" spans="1:8" x14ac:dyDescent="0.25">
      <c r="A24" s="28"/>
      <c r="B24" s="28"/>
      <c r="C24" s="28"/>
      <c r="D24" s="28"/>
    </row>
    <row r="25" spans="1:8" x14ac:dyDescent="0.25">
      <c r="A25" s="28"/>
      <c r="B25" s="28"/>
      <c r="C25" s="28"/>
      <c r="D25" s="28"/>
    </row>
    <row r="26" spans="1:8" x14ac:dyDescent="0.25">
      <c r="A26" s="28"/>
      <c r="B26" s="28"/>
      <c r="C26" s="28"/>
      <c r="D26" s="28"/>
    </row>
    <row r="27" spans="1:8" x14ac:dyDescent="0.25">
      <c r="A27" s="28"/>
      <c r="B27" s="28"/>
      <c r="C27" s="28"/>
      <c r="D27" s="28"/>
    </row>
    <row r="28" spans="1:8" x14ac:dyDescent="0.25">
      <c r="A28" s="28"/>
      <c r="B28" s="28"/>
      <c r="C28" s="28"/>
      <c r="D28" s="28"/>
    </row>
    <row r="29" spans="1:8" x14ac:dyDescent="0.25">
      <c r="A29" s="28"/>
      <c r="B29" s="28"/>
      <c r="C29" s="28"/>
      <c r="D29" s="28"/>
    </row>
    <row r="30" spans="1:8" x14ac:dyDescent="0.25">
      <c r="A30" s="28"/>
      <c r="B30" s="28"/>
      <c r="C30" s="28"/>
      <c r="D30" s="28"/>
    </row>
    <row r="31" spans="1:8" x14ac:dyDescent="0.25">
      <c r="A31" s="28"/>
      <c r="B31" s="28"/>
      <c r="C31" s="28"/>
      <c r="D31" s="28"/>
    </row>
    <row r="32" spans="1:8" x14ac:dyDescent="0.25">
      <c r="A32" s="28"/>
      <c r="B32" s="28"/>
      <c r="C32" s="28"/>
      <c r="D32" s="28"/>
    </row>
    <row r="33" spans="1:4" x14ac:dyDescent="0.25">
      <c r="A33" s="28"/>
      <c r="B33" s="28"/>
      <c r="C33" s="28"/>
      <c r="D33" s="28"/>
    </row>
    <row r="34" spans="1:4" x14ac:dyDescent="0.25">
      <c r="A34" s="29"/>
      <c r="B34" s="28"/>
      <c r="C34" s="28"/>
      <c r="D34" s="28"/>
    </row>
    <row r="35" spans="1:4" x14ac:dyDescent="0.25">
      <c r="A35" s="28"/>
      <c r="B35" s="28"/>
      <c r="C35" s="28"/>
      <c r="D35" s="28"/>
    </row>
    <row r="36" spans="1:4" x14ac:dyDescent="0.25">
      <c r="A36" s="28"/>
      <c r="B36" s="28"/>
      <c r="C36" s="28"/>
      <c r="D36" s="28"/>
    </row>
    <row r="37" spans="1:4" x14ac:dyDescent="0.25">
      <c r="A37" s="28"/>
      <c r="B37" s="28"/>
      <c r="C37" s="28"/>
      <c r="D37" s="28"/>
    </row>
    <row r="38" spans="1:4" x14ac:dyDescent="0.25">
      <c r="A38" s="28"/>
      <c r="B38" s="28"/>
      <c r="C38" s="28"/>
      <c r="D38" s="28"/>
    </row>
    <row r="39" spans="1:4" x14ac:dyDescent="0.25">
      <c r="A39" s="28"/>
      <c r="B39" s="28"/>
      <c r="C39" s="28"/>
      <c r="D39" s="28"/>
    </row>
    <row r="40" spans="1:4" x14ac:dyDescent="0.25">
      <c r="A40" s="28"/>
      <c r="B40" s="28"/>
      <c r="C40" s="28"/>
      <c r="D40" s="28"/>
    </row>
    <row r="41" spans="1:4" x14ac:dyDescent="0.25">
      <c r="A41" s="28"/>
      <c r="B41" s="28"/>
      <c r="C41" s="28"/>
      <c r="D41" s="28"/>
    </row>
    <row r="42" spans="1:4" x14ac:dyDescent="0.25">
      <c r="A42" s="28"/>
      <c r="B42" s="28"/>
      <c r="C42" s="28"/>
      <c r="D42" s="28"/>
    </row>
    <row r="43" spans="1:4" x14ac:dyDescent="0.25">
      <c r="A43" s="28"/>
      <c r="B43" s="28"/>
      <c r="C43" s="28"/>
      <c r="D43" s="28"/>
    </row>
    <row r="44" spans="1:4" x14ac:dyDescent="0.25">
      <c r="A44" s="28"/>
      <c r="B44" s="28"/>
      <c r="C44" s="28"/>
      <c r="D44" s="28"/>
    </row>
    <row r="45" spans="1:4" x14ac:dyDescent="0.25">
      <c r="A45" s="28"/>
      <c r="B45" s="28"/>
      <c r="C45" s="28"/>
      <c r="D45" s="28"/>
    </row>
    <row r="46" spans="1:4" x14ac:dyDescent="0.25">
      <c r="A46" s="28"/>
      <c r="B46" s="28"/>
      <c r="C46" s="28"/>
      <c r="D46" s="28"/>
    </row>
  </sheetData>
  <sheetProtection algorithmName="SHA-512" hashValue="UQ7RrkAAakCqKHCQuON+lmSNbdqtk8RdFyfWIaEAt6NHxlgodrxzoal3K8JTh1CMgtpsQwQUuKieX7ay7HfVGg==" saltValue="qgfb/69w2Cb6tD8Qq0zLvQ==" spinCount="100000" sheet="1" objects="1" scenarios="1" selectLockedCells="1"/>
  <dataConsolidate/>
  <mergeCells count="19">
    <mergeCell ref="K7:W7"/>
    <mergeCell ref="B17:D17"/>
    <mergeCell ref="A16:E16"/>
    <mergeCell ref="A1:E1"/>
    <mergeCell ref="A3:E3"/>
    <mergeCell ref="A4:E4"/>
    <mergeCell ref="C7:C11"/>
    <mergeCell ref="B7:B11"/>
    <mergeCell ref="A7:A11"/>
    <mergeCell ref="E7:E11"/>
    <mergeCell ref="D7:D11"/>
    <mergeCell ref="I8:I11"/>
    <mergeCell ref="G8:G11"/>
    <mergeCell ref="B19:D19"/>
    <mergeCell ref="A21:D21"/>
    <mergeCell ref="A22:B22"/>
    <mergeCell ref="C22:D22"/>
    <mergeCell ref="A23:B23"/>
    <mergeCell ref="C23:D23"/>
  </mergeCells>
  <conditionalFormatting sqref="E12:F14">
    <cfRule type="cellIs" dxfId="4" priority="8" operator="lessThan">
      <formula>0</formula>
    </cfRule>
  </conditionalFormatting>
  <conditionalFormatting sqref="C12:C14">
    <cfRule type="cellIs" dxfId="3" priority="5" operator="lessThan">
      <formula>0</formula>
    </cfRule>
  </conditionalFormatting>
  <pageMargins left="0.7" right="0.7" top="0.75" bottom="0.75" header="0.3" footer="0.3"/>
  <pageSetup paperSize="9" scale="70" fitToWidth="0"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Аркуш5">
    <tabColor rgb="FFD886C6"/>
    <pageSetUpPr fitToPage="1"/>
  </sheetPr>
  <dimension ref="A1:I40"/>
  <sheetViews>
    <sheetView view="pageBreakPreview" zoomScale="90" zoomScaleNormal="100" zoomScaleSheetLayoutView="90" workbookViewId="0">
      <selection activeCell="A2" sqref="A2:E2"/>
    </sheetView>
  </sheetViews>
  <sheetFormatPr defaultColWidth="8.85546875" defaultRowHeight="15.75" x14ac:dyDescent="0.25"/>
  <cols>
    <col min="1" max="1" width="6" style="4" customWidth="1"/>
    <col min="2" max="2" width="10.85546875" style="4" customWidth="1"/>
    <col min="3" max="7" width="18.85546875" style="4" customWidth="1"/>
    <col min="8" max="8" width="18.140625" style="4" customWidth="1"/>
    <col min="9" max="9" width="21.140625" style="4" customWidth="1"/>
    <col min="10" max="16384" width="8.85546875" style="4"/>
  </cols>
  <sheetData>
    <row r="1" spans="1:9" ht="33.75" customHeight="1" x14ac:dyDescent="0.25">
      <c r="A1" s="279" t="s">
        <v>55</v>
      </c>
      <c r="B1" s="279"/>
      <c r="C1" s="279"/>
      <c r="D1" s="279"/>
      <c r="E1" s="279"/>
      <c r="F1" s="88"/>
      <c r="G1" s="279" t="s">
        <v>54</v>
      </c>
      <c r="H1" s="279"/>
      <c r="I1" s="279"/>
    </row>
    <row r="2" spans="1:9" ht="65.25" customHeight="1" x14ac:dyDescent="0.25">
      <c r="A2" s="280"/>
      <c r="B2" s="280"/>
      <c r="C2" s="280"/>
      <c r="D2" s="280"/>
      <c r="E2" s="280"/>
      <c r="F2" s="88"/>
      <c r="G2" s="284" t="s">
        <v>53</v>
      </c>
      <c r="H2" s="284"/>
      <c r="I2" s="284"/>
    </row>
    <row r="3" spans="1:9" ht="27" customHeight="1" x14ac:dyDescent="0.3">
      <c r="A3" s="278"/>
      <c r="B3" s="278"/>
      <c r="C3" s="281">
        <f>'Акт реалізованих заходів'!$C$286</f>
        <v>0</v>
      </c>
      <c r="D3" s="281"/>
      <c r="E3" s="281"/>
      <c r="F3" s="53"/>
      <c r="G3" s="282"/>
      <c r="H3" s="282"/>
      <c r="I3" s="282"/>
    </row>
    <row r="4" spans="1:9" ht="26.25" customHeight="1" x14ac:dyDescent="0.25">
      <c r="A4" s="181" t="s">
        <v>52</v>
      </c>
      <c r="B4" s="181"/>
      <c r="C4" s="181"/>
      <c r="D4" s="181"/>
      <c r="E4" s="181"/>
      <c r="F4" s="89"/>
      <c r="G4" s="283" t="s">
        <v>52</v>
      </c>
      <c r="H4" s="283"/>
      <c r="I4" s="283"/>
    </row>
    <row r="5" spans="1:9" ht="69.75" customHeight="1" x14ac:dyDescent="0.25">
      <c r="A5" s="187" t="s">
        <v>51</v>
      </c>
      <c r="B5" s="187"/>
      <c r="C5" s="187"/>
      <c r="D5" s="187"/>
      <c r="E5" s="187"/>
      <c r="F5" s="187"/>
      <c r="G5" s="187"/>
      <c r="H5" s="187"/>
      <c r="I5" s="187"/>
    </row>
    <row r="6" spans="1:9" ht="55.5" customHeight="1" x14ac:dyDescent="0.3">
      <c r="A6" s="65"/>
      <c r="C6" s="189" t="s">
        <v>50</v>
      </c>
      <c r="D6" s="189"/>
      <c r="E6" s="70">
        <f>'Акт реалізованих заходів'!$C$4</f>
        <v>0</v>
      </c>
      <c r="F6" s="64" t="s">
        <v>29</v>
      </c>
      <c r="G6" s="63">
        <f>'Акт реалізованих заходів'!$E$4</f>
        <v>0</v>
      </c>
    </row>
    <row r="7" spans="1:9" ht="41.25" customHeight="1" x14ac:dyDescent="0.25">
      <c r="A7" s="62"/>
      <c r="D7" s="264" t="s">
        <v>49</v>
      </c>
      <c r="E7" s="264"/>
      <c r="F7" s="264"/>
      <c r="G7" s="264"/>
    </row>
    <row r="8" spans="1:9" ht="21.75" customHeight="1" x14ac:dyDescent="0.3">
      <c r="A8" s="62"/>
      <c r="D8" s="61" t="s">
        <v>10</v>
      </c>
      <c r="E8" s="58">
        <f>'Акт реалізованих заходів'!C5</f>
        <v>0</v>
      </c>
      <c r="F8" s="60" t="s">
        <v>72</v>
      </c>
      <c r="G8" s="59"/>
    </row>
    <row r="9" spans="1:9" ht="29.25" customHeight="1" x14ac:dyDescent="0.3">
      <c r="A9" s="10" t="s">
        <v>9</v>
      </c>
      <c r="B9" s="265">
        <f>'Акт реалізованих заходів'!$B$6</f>
        <v>0</v>
      </c>
      <c r="C9" s="265"/>
      <c r="D9" s="12"/>
      <c r="G9" s="21" t="s">
        <v>28</v>
      </c>
      <c r="H9" s="20"/>
      <c r="I9" s="57" t="s">
        <v>48</v>
      </c>
    </row>
    <row r="10" spans="1:9" ht="52.15" customHeight="1" x14ac:dyDescent="0.3">
      <c r="A10" s="266" t="s">
        <v>8</v>
      </c>
      <c r="B10" s="266"/>
      <c r="C10" s="266"/>
      <c r="D10" s="266"/>
      <c r="E10" s="266"/>
      <c r="F10" s="266"/>
      <c r="G10" s="266"/>
      <c r="H10" s="266"/>
      <c r="I10" s="266"/>
    </row>
    <row r="11" spans="1:9" ht="50.25" customHeight="1" x14ac:dyDescent="0.35">
      <c r="A11" s="267">
        <f>'Акт реалізованих заходів'!A8</f>
        <v>0</v>
      </c>
      <c r="B11" s="267"/>
      <c r="C11" s="267"/>
      <c r="D11" s="267"/>
      <c r="E11" s="267"/>
      <c r="F11" s="267"/>
      <c r="G11" s="267"/>
      <c r="H11" s="267"/>
      <c r="I11" s="267"/>
    </row>
    <row r="12" spans="1:9" ht="21.75" customHeight="1" x14ac:dyDescent="0.25">
      <c r="A12" s="181" t="s">
        <v>7</v>
      </c>
      <c r="B12" s="181"/>
      <c r="C12" s="181"/>
      <c r="D12" s="181"/>
      <c r="E12" s="181"/>
      <c r="F12" s="181"/>
      <c r="G12" s="181"/>
      <c r="H12" s="181"/>
      <c r="I12" s="181"/>
    </row>
    <row r="13" spans="1:9" ht="26.25" customHeight="1" x14ac:dyDescent="0.3">
      <c r="A13" s="180" t="s">
        <v>12</v>
      </c>
      <c r="B13" s="180"/>
      <c r="C13" s="262">
        <f>'Акт реалізованих заходів'!C10</f>
        <v>0</v>
      </c>
      <c r="D13" s="262"/>
      <c r="E13" s="262"/>
      <c r="F13" s="262"/>
      <c r="G13" s="262"/>
      <c r="H13" s="262"/>
      <c r="I13" s="90" t="s">
        <v>71</v>
      </c>
    </row>
    <row r="14" spans="1:9" ht="19.5" customHeight="1" x14ac:dyDescent="0.25">
      <c r="A14" s="55"/>
      <c r="B14" s="56"/>
      <c r="C14" s="263" t="s">
        <v>11</v>
      </c>
      <c r="D14" s="263"/>
      <c r="E14" s="263"/>
      <c r="F14" s="263"/>
      <c r="G14" s="263"/>
      <c r="H14" s="263"/>
      <c r="I14" s="263"/>
    </row>
    <row r="15" spans="1:9" ht="43.5" customHeight="1" x14ac:dyDescent="0.3">
      <c r="A15" s="261" t="s">
        <v>14</v>
      </c>
      <c r="B15" s="261"/>
      <c r="C15" s="261"/>
      <c r="D15" s="262">
        <f>'Акт реалізованих заходів'!C12</f>
        <v>0</v>
      </c>
      <c r="E15" s="262"/>
      <c r="F15" s="262"/>
      <c r="G15" s="262"/>
      <c r="H15" s="262"/>
      <c r="I15" s="262"/>
    </row>
    <row r="16" spans="1:9" ht="18.75" customHeight="1" x14ac:dyDescent="0.25">
      <c r="A16" s="55"/>
      <c r="B16" s="54"/>
      <c r="C16" s="56"/>
      <c r="D16" s="263" t="s">
        <v>13</v>
      </c>
      <c r="E16" s="263"/>
      <c r="F16" s="263"/>
      <c r="G16" s="263"/>
      <c r="H16" s="263"/>
      <c r="I16" s="263"/>
    </row>
    <row r="17" spans="1:9" ht="44.25" customHeight="1" x14ac:dyDescent="0.35">
      <c r="A17" s="261" t="s">
        <v>16</v>
      </c>
      <c r="B17" s="261"/>
      <c r="C17" s="267">
        <f>'Акт реалізованих заходів'!C14</f>
        <v>0</v>
      </c>
      <c r="D17" s="267"/>
      <c r="E17" s="267"/>
      <c r="F17" s="267"/>
      <c r="G17" s="267"/>
      <c r="H17" s="267"/>
      <c r="I17" s="86" t="s">
        <v>32</v>
      </c>
    </row>
    <row r="18" spans="1:9" ht="22.5" customHeight="1" x14ac:dyDescent="0.25">
      <c r="A18" s="55"/>
      <c r="B18" s="56"/>
      <c r="C18" s="263" t="s">
        <v>15</v>
      </c>
      <c r="D18" s="263"/>
      <c r="E18" s="263"/>
      <c r="F18" s="263"/>
      <c r="G18" s="263"/>
      <c r="H18" s="263"/>
    </row>
    <row r="19" spans="1:9" ht="55.5" customHeight="1" x14ac:dyDescent="0.3">
      <c r="A19" s="261" t="s">
        <v>14</v>
      </c>
      <c r="B19" s="261"/>
      <c r="C19" s="261"/>
      <c r="D19" s="262">
        <f>'Акт реалізованих заходів'!C16</f>
        <v>0</v>
      </c>
      <c r="E19" s="262"/>
      <c r="F19" s="262"/>
      <c r="G19" s="262"/>
      <c r="H19" s="262"/>
      <c r="I19" s="262"/>
    </row>
    <row r="20" spans="1:9" ht="21" customHeight="1" x14ac:dyDescent="0.25">
      <c r="A20" s="55"/>
      <c r="B20" s="54"/>
      <c r="C20" s="56"/>
      <c r="D20" s="263" t="s">
        <v>13</v>
      </c>
      <c r="E20" s="263"/>
      <c r="F20" s="263"/>
      <c r="G20" s="263"/>
      <c r="H20" s="263"/>
      <c r="I20" s="263"/>
    </row>
    <row r="21" spans="1:9" ht="104.25" customHeight="1" x14ac:dyDescent="0.25">
      <c r="A21" s="288" t="s">
        <v>147</v>
      </c>
      <c r="B21" s="288"/>
      <c r="C21" s="288"/>
      <c r="D21" s="288"/>
      <c r="E21" s="288"/>
      <c r="F21" s="288"/>
      <c r="G21" s="288"/>
      <c r="H21" s="288"/>
      <c r="I21" s="288"/>
    </row>
    <row r="22" spans="1:9" ht="48" customHeight="1" x14ac:dyDescent="0.3">
      <c r="A22" s="291" t="e">
        <f>G29</f>
        <v>#VALUE!</v>
      </c>
      <c r="B22" s="291"/>
      <c r="C22" s="94" t="s">
        <v>47</v>
      </c>
      <c r="D22" s="285"/>
      <c r="E22" s="285"/>
      <c r="F22" s="285"/>
      <c r="G22" s="286" t="s">
        <v>152</v>
      </c>
      <c r="H22" s="286"/>
      <c r="I22" s="286"/>
    </row>
    <row r="23" spans="1:9" ht="52.5" customHeight="1" x14ac:dyDescent="0.3">
      <c r="A23" s="289" t="e">
        <f>I29</f>
        <v>#VALUE!</v>
      </c>
      <c r="B23" s="290"/>
      <c r="C23" s="94" t="s">
        <v>47</v>
      </c>
      <c r="D23" s="293"/>
      <c r="E23" s="293"/>
      <c r="F23" s="293"/>
      <c r="G23" s="91" t="s">
        <v>153</v>
      </c>
      <c r="H23" s="93"/>
      <c r="I23" s="91" t="s">
        <v>154</v>
      </c>
    </row>
    <row r="24" spans="1:9" ht="28.5" customHeight="1" x14ac:dyDescent="0.25">
      <c r="A24" s="87"/>
      <c r="B24" s="87"/>
      <c r="C24" s="87"/>
      <c r="D24" s="87"/>
      <c r="E24" s="87"/>
      <c r="F24" s="52"/>
      <c r="G24" s="87"/>
    </row>
    <row r="25" spans="1:9" ht="50.25" customHeight="1" x14ac:dyDescent="0.25">
      <c r="A25" s="194" t="s">
        <v>29</v>
      </c>
      <c r="B25" s="194" t="s">
        <v>46</v>
      </c>
      <c r="C25" s="194" t="s">
        <v>45</v>
      </c>
      <c r="D25" s="194" t="s">
        <v>148</v>
      </c>
      <c r="E25" s="194" t="s">
        <v>149</v>
      </c>
      <c r="F25" s="269" t="s">
        <v>150</v>
      </c>
      <c r="G25" s="194" t="s">
        <v>151</v>
      </c>
      <c r="H25" s="269" t="s">
        <v>155</v>
      </c>
      <c r="I25" s="194" t="s">
        <v>156</v>
      </c>
    </row>
    <row r="26" spans="1:9" ht="105.75" customHeight="1" x14ac:dyDescent="0.25">
      <c r="A26" s="194"/>
      <c r="B26" s="194"/>
      <c r="C26" s="194"/>
      <c r="D26" s="194"/>
      <c r="E26" s="194"/>
      <c r="F26" s="270"/>
      <c r="G26" s="194"/>
      <c r="H26" s="270"/>
      <c r="I26" s="194"/>
    </row>
    <row r="27" spans="1:9" ht="39.75" customHeight="1" x14ac:dyDescent="0.25">
      <c r="A27" s="194"/>
      <c r="B27" s="194"/>
      <c r="C27" s="194"/>
      <c r="D27" s="194"/>
      <c r="E27" s="194"/>
      <c r="F27" s="270"/>
      <c r="G27" s="194"/>
      <c r="H27" s="270"/>
      <c r="I27" s="194"/>
    </row>
    <row r="28" spans="1:9" ht="67.5" customHeight="1" x14ac:dyDescent="0.25">
      <c r="A28" s="194"/>
      <c r="B28" s="194"/>
      <c r="C28" s="194"/>
      <c r="D28" s="194"/>
      <c r="E28" s="194"/>
      <c r="F28" s="271"/>
      <c r="G28" s="194"/>
      <c r="H28" s="271"/>
      <c r="I28" s="194"/>
    </row>
    <row r="29" spans="1:9" ht="20.25" x14ac:dyDescent="0.25">
      <c r="A29" s="77">
        <v>1</v>
      </c>
      <c r="B29" s="78" t="e">
        <f>Звіт!$B$12+Звіт!$B$13+Звіт!$B$14</f>
        <v>#VALUE!</v>
      </c>
      <c r="C29" s="79">
        <f>'Акт реалізованих заходів'!E47+'Акт реалізованих заходів'!E144+'Акт реалізованих заходів'!E280</f>
        <v>0</v>
      </c>
      <c r="D29" s="79">
        <f>Звіт!$D$15</f>
        <v>0</v>
      </c>
      <c r="E29" s="79" t="e">
        <f>Звіт!$E$15</f>
        <v>#VALUE!</v>
      </c>
      <c r="F29" s="80"/>
      <c r="G29" s="79" t="e">
        <f>IF(E29&lt;D29,ROUND($E$29/$D$29*F29,0),F29)</f>
        <v>#VALUE!</v>
      </c>
      <c r="H29" s="80"/>
      <c r="I29" s="79" t="e">
        <f>IF(E29&lt;D29,ROUND($E$29/$D$29*H29,2),H29)</f>
        <v>#VALUE!</v>
      </c>
    </row>
    <row r="30" spans="1:9" ht="3" customHeight="1" x14ac:dyDescent="0.25">
      <c r="A30" s="50"/>
      <c r="B30" s="50"/>
      <c r="C30" s="50"/>
      <c r="D30" s="50"/>
      <c r="E30" s="50"/>
      <c r="F30" s="50"/>
      <c r="G30" s="50"/>
    </row>
    <row r="31" spans="1:9" ht="9.75" customHeight="1" x14ac:dyDescent="0.25">
      <c r="A31" s="287" t="s">
        <v>157</v>
      </c>
      <c r="B31" s="287"/>
      <c r="C31" s="287"/>
      <c r="D31" s="287"/>
      <c r="E31" s="287"/>
      <c r="F31" s="287"/>
      <c r="G31" s="287"/>
      <c r="H31" s="287"/>
      <c r="I31" s="287"/>
    </row>
    <row r="32" spans="1:9" ht="53.25" customHeight="1" x14ac:dyDescent="0.25">
      <c r="A32" s="287"/>
      <c r="B32" s="287"/>
      <c r="C32" s="287"/>
      <c r="D32" s="287"/>
      <c r="E32" s="287"/>
      <c r="F32" s="287"/>
      <c r="G32" s="287"/>
      <c r="H32" s="287"/>
      <c r="I32" s="287"/>
    </row>
    <row r="33" spans="1:9" ht="18.75" customHeight="1" x14ac:dyDescent="0.25">
      <c r="A33" s="276" t="s">
        <v>44</v>
      </c>
      <c r="B33" s="276"/>
      <c r="C33" s="276"/>
      <c r="D33" s="276"/>
      <c r="G33" s="277" t="s">
        <v>43</v>
      </c>
      <c r="H33" s="277"/>
      <c r="I33" s="277"/>
    </row>
    <row r="34" spans="1:9" x14ac:dyDescent="0.25">
      <c r="A34" s="276"/>
      <c r="B34" s="276"/>
      <c r="C34" s="276"/>
      <c r="D34" s="276"/>
      <c r="G34" s="277"/>
      <c r="H34" s="277"/>
      <c r="I34" s="277"/>
    </row>
    <row r="35" spans="1:9" ht="44.25" customHeight="1" x14ac:dyDescent="0.3">
      <c r="A35" s="275"/>
      <c r="B35" s="275"/>
      <c r="C35" s="275"/>
      <c r="D35" s="275"/>
      <c r="G35" s="92"/>
      <c r="H35" s="292">
        <f>C3</f>
        <v>0</v>
      </c>
      <c r="I35" s="292"/>
    </row>
    <row r="36" spans="1:9" x14ac:dyDescent="0.25">
      <c r="A36" s="172" t="s">
        <v>24</v>
      </c>
      <c r="B36" s="172"/>
      <c r="C36" s="172" t="s">
        <v>42</v>
      </c>
      <c r="D36" s="172"/>
      <c r="G36" s="51" t="s">
        <v>24</v>
      </c>
      <c r="H36" s="172" t="s">
        <v>42</v>
      </c>
      <c r="I36" s="172"/>
    </row>
    <row r="37" spans="1:9" x14ac:dyDescent="0.25">
      <c r="A37" s="272"/>
      <c r="B37" s="272"/>
      <c r="C37" s="272"/>
      <c r="D37" s="272"/>
      <c r="E37" s="272"/>
      <c r="F37" s="272"/>
      <c r="G37" s="50"/>
    </row>
    <row r="38" spans="1:9" x14ac:dyDescent="0.25">
      <c r="A38" s="273"/>
      <c r="B38" s="273"/>
      <c r="C38" s="273"/>
      <c r="D38" s="273"/>
      <c r="E38" s="273"/>
      <c r="F38" s="273"/>
      <c r="G38" s="50"/>
    </row>
    <row r="39" spans="1:9" ht="75" customHeight="1" x14ac:dyDescent="0.25">
      <c r="A39" s="274"/>
      <c r="B39" s="268"/>
      <c r="C39" s="274"/>
      <c r="D39" s="274"/>
      <c r="E39" s="274"/>
      <c r="F39" s="274"/>
      <c r="G39" s="50"/>
    </row>
    <row r="40" spans="1:9" x14ac:dyDescent="0.25">
      <c r="A40" s="268"/>
      <c r="B40" s="268"/>
      <c r="C40" s="268"/>
      <c r="D40" s="268"/>
      <c r="E40" s="268"/>
      <c r="F40" s="268"/>
      <c r="G40" s="50"/>
    </row>
  </sheetData>
  <sheetProtection algorithmName="SHA-512" hashValue="mc7fo5Y6vnyAbJmh1WgHyNGx5jvy9L/z+/h9/un+ovEAfNSGmzFGU92aYBluBl5Y4QdNfb3Dy3xEzU5b5nRvrQ==" saltValue="Ka4tBnLmfgt88Ye9VCNc5g==" spinCount="100000" sheet="1" objects="1" scenarios="1" selectLockedCells="1"/>
  <mergeCells count="58">
    <mergeCell ref="H35:I35"/>
    <mergeCell ref="H36:I36"/>
    <mergeCell ref="C36:D36"/>
    <mergeCell ref="A36:B36"/>
    <mergeCell ref="D23:F23"/>
    <mergeCell ref="D22:F22"/>
    <mergeCell ref="G22:I22"/>
    <mergeCell ref="A31:I32"/>
    <mergeCell ref="C17:H17"/>
    <mergeCell ref="C18:H18"/>
    <mergeCell ref="A19:C19"/>
    <mergeCell ref="D19:I19"/>
    <mergeCell ref="D20:I20"/>
    <mergeCell ref="A21:I21"/>
    <mergeCell ref="A23:B23"/>
    <mergeCell ref="C25:C28"/>
    <mergeCell ref="D25:D28"/>
    <mergeCell ref="E25:E28"/>
    <mergeCell ref="A22:B22"/>
    <mergeCell ref="A17:B17"/>
    <mergeCell ref="A3:B3"/>
    <mergeCell ref="A5:I5"/>
    <mergeCell ref="A1:E1"/>
    <mergeCell ref="A2:E2"/>
    <mergeCell ref="C3:E3"/>
    <mergeCell ref="A4:E4"/>
    <mergeCell ref="G1:I1"/>
    <mergeCell ref="G3:I3"/>
    <mergeCell ref="G4:I4"/>
    <mergeCell ref="G2:I2"/>
    <mergeCell ref="A40:B40"/>
    <mergeCell ref="C40:F40"/>
    <mergeCell ref="F25:F28"/>
    <mergeCell ref="H25:H28"/>
    <mergeCell ref="I25:I28"/>
    <mergeCell ref="A37:F37"/>
    <mergeCell ref="A38:B38"/>
    <mergeCell ref="C38:F38"/>
    <mergeCell ref="A39:B39"/>
    <mergeCell ref="C39:F39"/>
    <mergeCell ref="A35:D35"/>
    <mergeCell ref="G25:G28"/>
    <mergeCell ref="A33:D34"/>
    <mergeCell ref="G33:I34"/>
    <mergeCell ref="A25:A28"/>
    <mergeCell ref="B25:B28"/>
    <mergeCell ref="A15:C15"/>
    <mergeCell ref="D15:I15"/>
    <mergeCell ref="D16:I16"/>
    <mergeCell ref="A13:B13"/>
    <mergeCell ref="C6:D6"/>
    <mergeCell ref="D7:G7"/>
    <mergeCell ref="B9:C9"/>
    <mergeCell ref="A10:I10"/>
    <mergeCell ref="A11:I11"/>
    <mergeCell ref="A12:I12"/>
    <mergeCell ref="C14:I14"/>
    <mergeCell ref="C13:H13"/>
  </mergeCells>
  <conditionalFormatting sqref="B29:E29">
    <cfRule type="cellIs" dxfId="2" priority="7" operator="lessThan">
      <formula>0</formula>
    </cfRule>
  </conditionalFormatting>
  <conditionalFormatting sqref="I29">
    <cfRule type="cellIs" dxfId="1" priority="3" operator="lessThan">
      <formula>0</formula>
    </cfRule>
  </conditionalFormatting>
  <conditionalFormatting sqref="G29">
    <cfRule type="cellIs" dxfId="0" priority="1" operator="lessThan">
      <formula>0</formula>
    </cfRule>
  </conditionalFormatting>
  <pageMargins left="0.7" right="0.7" top="0.75" bottom="0.75" header="0.3" footer="0.3"/>
  <pageSetup paperSize="9" scale="5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5</vt:i4>
      </vt:variant>
    </vt:vector>
  </HeadingPairs>
  <TitlesOfParts>
    <vt:vector size="10" baseType="lpstr">
      <vt:lpstr>Акт реалізованих заходів</vt:lpstr>
      <vt:lpstr>Індив. робота</vt:lpstr>
      <vt:lpstr>Групова робота</vt:lpstr>
      <vt:lpstr>Звіт</vt:lpstr>
      <vt:lpstr>Акт надання послуги</vt:lpstr>
      <vt:lpstr>'Акт надання послуги'!Область_друку</vt:lpstr>
      <vt:lpstr>'Акт реалізованих заходів'!Область_друку</vt:lpstr>
      <vt:lpstr>'Групова робота'!Область_друку</vt:lpstr>
      <vt:lpstr>Звіт!Область_друку</vt:lpstr>
      <vt:lpstr>'Індив. робота'!Область_друку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Тодоров Олександр Болеславович</cp:lastModifiedBy>
  <cp:lastPrinted>2025-01-27T14:43:32Z</cp:lastPrinted>
  <dcterms:created xsi:type="dcterms:W3CDTF">2024-03-04T19:44:50Z</dcterms:created>
  <dcterms:modified xsi:type="dcterms:W3CDTF">2025-02-03T13:22:32Z</dcterms:modified>
</cp:coreProperties>
</file>